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15" windowWidth="15195" windowHeight="8445"/>
  </bookViews>
  <sheets>
    <sheet name="Рейтинг" sheetId="1" r:id="rId1"/>
    <sheet name="Результаты турниров" sheetId="2" r:id="rId2"/>
    <sheet name="Пояснения по системе" sheetId="3" r:id="rId3"/>
    <sheet name="Песочница" sheetId="5" r:id="rId4"/>
  </sheets>
  <definedNames>
    <definedName name="_xlnm._FilterDatabase" localSheetId="1" hidden="1">'Результаты турниров'!#REF!</definedName>
    <definedName name="_xlnm._FilterDatabase" localSheetId="0" hidden="1">Рейтинг!$B$8:$Z$54</definedName>
  </definedNames>
  <calcPr calcId="124519"/>
</workbook>
</file>

<file path=xl/calcChain.xml><?xml version="1.0" encoding="utf-8"?>
<calcChain xmlns="http://schemas.openxmlformats.org/spreadsheetml/2006/main">
  <c r="C10" i="1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9"/>
  <c r="M15" i="5"/>
  <c r="E15"/>
  <c r="E18"/>
  <c r="D18"/>
  <c r="E17"/>
  <c r="F17" s="1"/>
  <c r="D17"/>
  <c r="E16"/>
  <c r="D16"/>
  <c r="D15"/>
  <c r="E10"/>
  <c r="D10"/>
  <c r="E9"/>
  <c r="D9"/>
  <c r="M17"/>
  <c r="M10"/>
  <c r="M9"/>
  <c r="N10" s="1"/>
  <c r="G10"/>
  <c r="O54" i="1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9"/>
  <c r="J15"/>
  <c r="K14"/>
  <c r="K54"/>
  <c r="J54"/>
  <c r="K53"/>
  <c r="J53"/>
  <c r="K52"/>
  <c r="J52"/>
  <c r="K51"/>
  <c r="J51"/>
  <c r="K50"/>
  <c r="J50"/>
  <c r="K49"/>
  <c r="J49"/>
  <c r="K48"/>
  <c r="J48"/>
  <c r="K47"/>
  <c r="J47"/>
  <c r="K46"/>
  <c r="J46"/>
  <c r="K45"/>
  <c r="J45"/>
  <c r="K44"/>
  <c r="J44"/>
  <c r="K43"/>
  <c r="J43"/>
  <c r="K42"/>
  <c r="J42"/>
  <c r="K41"/>
  <c r="J41"/>
  <c r="K40"/>
  <c r="J40"/>
  <c r="K39"/>
  <c r="J39"/>
  <c r="K38"/>
  <c r="J38"/>
  <c r="K37"/>
  <c r="J37"/>
  <c r="K36"/>
  <c r="J36"/>
  <c r="K35"/>
  <c r="J35"/>
  <c r="K34"/>
  <c r="J34"/>
  <c r="K33"/>
  <c r="J33"/>
  <c r="K32"/>
  <c r="J32"/>
  <c r="K31"/>
  <c r="J31"/>
  <c r="K30"/>
  <c r="J30"/>
  <c r="K29"/>
  <c r="J29"/>
  <c r="K28"/>
  <c r="J28"/>
  <c r="K27"/>
  <c r="J27"/>
  <c r="K26"/>
  <c r="J26"/>
  <c r="K25"/>
  <c r="J25"/>
  <c r="K24"/>
  <c r="J24"/>
  <c r="K23"/>
  <c r="J23"/>
  <c r="K22"/>
  <c r="J22"/>
  <c r="K21"/>
  <c r="J21"/>
  <c r="K20"/>
  <c r="J20"/>
  <c r="K19"/>
  <c r="J19"/>
  <c r="K18"/>
  <c r="J18"/>
  <c r="K17"/>
  <c r="J17"/>
  <c r="K16"/>
  <c r="J16"/>
  <c r="K15"/>
  <c r="J14"/>
  <c r="K13"/>
  <c r="J13"/>
  <c r="K12"/>
  <c r="J12"/>
  <c r="K11"/>
  <c r="J11"/>
  <c r="K10"/>
  <c r="J10"/>
  <c r="K9"/>
  <c r="J9"/>
  <c r="N9" i="5" l="1"/>
  <c r="F15"/>
  <c r="N15" s="1"/>
  <c r="G17"/>
  <c r="G15"/>
  <c r="G9"/>
  <c r="O9"/>
  <c r="O10"/>
  <c r="N18" l="1"/>
  <c r="N17"/>
  <c r="N16"/>
  <c r="O15"/>
  <c r="O16"/>
  <c r="O17"/>
  <c r="O18"/>
</calcChain>
</file>

<file path=xl/sharedStrings.xml><?xml version="1.0" encoding="utf-8"?>
<sst xmlns="http://schemas.openxmlformats.org/spreadsheetml/2006/main" count="602" uniqueCount="174">
  <si>
    <t>Имя, Фамилия</t>
  </si>
  <si>
    <t>Город</t>
  </si>
  <si>
    <t>Побед</t>
  </si>
  <si>
    <t>Поражений</t>
  </si>
  <si>
    <t>% побед</t>
  </si>
  <si>
    <t>Рейтинг</t>
  </si>
  <si>
    <t>Активность</t>
  </si>
  <si>
    <t>Пол</t>
  </si>
  <si>
    <t>М</t>
  </si>
  <si>
    <t>Дата обновления:</t>
  </si>
  <si>
    <t>Сосновоборск</t>
  </si>
  <si>
    <t>№</t>
  </si>
  <si>
    <t>Константин Мясников</t>
  </si>
  <si>
    <t>Юрий Жук</t>
  </si>
  <si>
    <t>Федор Панфилов</t>
  </si>
  <si>
    <t>Максим Полищук</t>
  </si>
  <si>
    <t>Владимир Жижаев</t>
  </si>
  <si>
    <t>Дмитрий Сиротинин</t>
  </si>
  <si>
    <t>Степан Поскотин</t>
  </si>
  <si>
    <t>Константин Дрокин</t>
  </si>
  <si>
    <t>Александр Масейкин</t>
  </si>
  <si>
    <t>Владимир Мезенцев</t>
  </si>
  <si>
    <t>Антон Скрипкин</t>
  </si>
  <si>
    <t>Александра Никонова</t>
  </si>
  <si>
    <t>Вахид Гаджиев</t>
  </si>
  <si>
    <t>Мария Кулакова</t>
  </si>
  <si>
    <t>Андрей Миронов</t>
  </si>
  <si>
    <t>Наталья Моисеенкова</t>
  </si>
  <si>
    <t>Алексей Семенов</t>
  </si>
  <si>
    <t>Дарья Давыдова</t>
  </si>
  <si>
    <t>Семен Каршакевич</t>
  </si>
  <si>
    <t>Леонид Остапчук</t>
  </si>
  <si>
    <t>Ольга Солодухина</t>
  </si>
  <si>
    <t>Ольга Конгарова</t>
  </si>
  <si>
    <t>Виктор Кайсин</t>
  </si>
  <si>
    <t>Владимир Сысоев</t>
  </si>
  <si>
    <t>Максим Адаменко</t>
  </si>
  <si>
    <t>Александр Сысоев</t>
  </si>
  <si>
    <t>Нина Моисеенкова</t>
  </si>
  <si>
    <t>Игорь Солодухин</t>
  </si>
  <si>
    <t>Дмитрий Тюлюпов</t>
  </si>
  <si>
    <t>Татьяна Огнева</t>
  </si>
  <si>
    <t>Никита Фогель</t>
  </si>
  <si>
    <t>Эдуард Драган</t>
  </si>
  <si>
    <t>Злата Крюкова</t>
  </si>
  <si>
    <t>Михаил Драган</t>
  </si>
  <si>
    <t>Евгения Мезенцева</t>
  </si>
  <si>
    <t>Александр Зимин</t>
  </si>
  <si>
    <t>Полина Гончарова</t>
  </si>
  <si>
    <t>Анастасия Шульгина</t>
  </si>
  <si>
    <t>Андрей Сорокин</t>
  </si>
  <si>
    <t>Константин Заниборщ</t>
  </si>
  <si>
    <t>Елена Ярославцева</t>
  </si>
  <si>
    <t>Владислав Шмелев</t>
  </si>
  <si>
    <t>Юлия Фетисова</t>
  </si>
  <si>
    <t>Анна Костылева</t>
  </si>
  <si>
    <t>Елена Солодкина</t>
  </si>
  <si>
    <t>Светлана Одинцова</t>
  </si>
  <si>
    <t>Ж</t>
  </si>
  <si>
    <t>Абакан</t>
  </si>
  <si>
    <t>МСК</t>
  </si>
  <si>
    <t>СПБ</t>
  </si>
  <si>
    <t>КРСК</t>
  </si>
  <si>
    <t>Результаты сезона 2008-2009</t>
  </si>
  <si>
    <t>Количество турниров</t>
  </si>
  <si>
    <t>Призовые места в текущем сезоне</t>
  </si>
  <si>
    <t>Ранг</t>
  </si>
  <si>
    <t>Профессиональный кикер-клуб "Wild Fish"</t>
  </si>
  <si>
    <t>Красноярский рейтинг спортсменов</t>
  </si>
  <si>
    <t>Добро пожаловать на наш сайт!</t>
  </si>
  <si>
    <t>медалей</t>
  </si>
  <si>
    <t>Состояние рейтинга</t>
  </si>
  <si>
    <t>актуальный</t>
  </si>
  <si>
    <t>предварит.</t>
  </si>
  <si>
    <t>Дата</t>
  </si>
  <si>
    <t>Название</t>
  </si>
  <si>
    <t>Место</t>
  </si>
  <si>
    <t>Столы</t>
  </si>
  <si>
    <t>Формат</t>
  </si>
  <si>
    <t>Категория</t>
  </si>
  <si>
    <t>Организатор</t>
  </si>
  <si>
    <t>Золото</t>
  </si>
  <si>
    <t>Серебро</t>
  </si>
  <si>
    <t>Бронза</t>
  </si>
  <si>
    <t>7 (5)</t>
  </si>
  <si>
    <t>13 (9)</t>
  </si>
  <si>
    <t>Сезон 2008-2009</t>
  </si>
  <si>
    <t>Рейтинг Wild Fish расчитывается по системе Эло.</t>
  </si>
  <si>
    <t>Рейтинговые баллы добавляются спортсмену при победе в игре и отнимаются при поражении.</t>
  </si>
  <si>
    <t>Подробнее про систему подсчета рейтинга можно почитать на форуме Wild Fish:</t>
  </si>
  <si>
    <t>Рейтинг Эло на форуме Wild Fish</t>
  </si>
  <si>
    <t>Участие или призовое место в турнире не дают спортсмену никаких рейтинговых баллов.</t>
  </si>
  <si>
    <t>Он не является накопительным, то есть может как расти, так и падать.</t>
  </si>
  <si>
    <t>&lt;1600</t>
  </si>
  <si>
    <t>1600-1999</t>
  </si>
  <si>
    <t>&gt;2400</t>
  </si>
  <si>
    <t>2000-2399</t>
  </si>
  <si>
    <t>Новичок</t>
  </si>
  <si>
    <t>Эксперт</t>
  </si>
  <si>
    <t>Мастер</t>
  </si>
  <si>
    <t>Грандмастер</t>
  </si>
  <si>
    <t>Ранги присваиваются спортсменам в зависимости от их рейтинга по следующей системе:</t>
  </si>
  <si>
    <t>(например, любительский турнир или турнир для профи)</t>
  </si>
  <si>
    <t>на страничке Wild Fish в Контакте</t>
  </si>
  <si>
    <t>С любыми вопросами и замечаниями Вы можете обращаться лично к нему, а также:</t>
  </si>
  <si>
    <t>на форуме клуба "Wild Fish"</t>
  </si>
  <si>
    <t>на форуме Российской Ассоциации Кикера</t>
  </si>
  <si>
    <t>по E-mail - wildfishclub@gmail.com</t>
  </si>
  <si>
    <t>При длительном неучастии в рейтинговых турнирах (6 месяцев) рейтинг вновь становится предварительным.</t>
  </si>
  <si>
    <t>Для восстановления актуального рейтинга в этом случае достаточно принять участие в одном открытом турнире.</t>
  </si>
  <si>
    <t>Если спортсмен не участвует в рейтинговых турнирах 1 год и более, его рейтинг становится недостоверным и может быть пересмотрен арбитром на основании первого выступления после перерыва.</t>
  </si>
  <si>
    <t>Также рейтинг (только актуальный) применяется для посева спортсменов в турнирной сетке и при проведении закрытых турниров.</t>
  </si>
  <si>
    <t>Предварительный рейтинг спортсмена, ранее не участвовавшего в рейтинговых турнирах устанавливается Арбитром произвольно в пределах от 1000 до 2200 с учетом его опыта и успешности первого выступления.</t>
  </si>
  <si>
    <t>1-0</t>
  </si>
  <si>
    <t>Одиночный разряд</t>
  </si>
  <si>
    <t>Фамилия</t>
  </si>
  <si>
    <t>Матчи</t>
  </si>
  <si>
    <t>Вер-ть победы</t>
  </si>
  <si>
    <t>Сеты</t>
  </si>
  <si>
    <t>Поправка</t>
  </si>
  <si>
    <t>2-0</t>
  </si>
  <si>
    <t>2-1</t>
  </si>
  <si>
    <t>3-0</t>
  </si>
  <si>
    <t>3-1</t>
  </si>
  <si>
    <t>3-2</t>
  </si>
  <si>
    <t>Парный разряд</t>
  </si>
  <si>
    <t>Коэффициент "K"</t>
  </si>
  <si>
    <t>Коэффициент "F"</t>
  </si>
  <si>
    <t>Голов в сете</t>
  </si>
  <si>
    <t>Счет по сетам</t>
  </si>
  <si>
    <t>Матчей для дебюта</t>
  </si>
  <si>
    <t>Константы для расчетов:</t>
  </si>
  <si>
    <t>В этой таблице Вы можете проверить, как изменится рейтинг игрока после матча.</t>
  </si>
  <si>
    <t>Матчей</t>
  </si>
  <si>
    <t>Счет в матче</t>
  </si>
  <si>
    <t>При этом учитываются два критерия: разница в рейтингах с соперником и счет в матче.</t>
  </si>
  <si>
    <t>Такой рейтинг остается предварительным, пока спортсмен не примет участие в двух открытых турнирах и не сыграет в 10 матчах.</t>
  </si>
  <si>
    <t>Ответсвенным за составление и ведение рейтинга "Wild Fish" в настоящий момент является Владимир Жижаев.</t>
  </si>
  <si>
    <t>Кубок Поликарпа</t>
  </si>
  <si>
    <t>Wild Fish</t>
  </si>
  <si>
    <t>RS Kombat</t>
  </si>
  <si>
    <t>Open Singles</t>
  </si>
  <si>
    <t>Double Ellimination</t>
  </si>
  <si>
    <t>Кубок Великих Городов, Красноярск</t>
  </si>
  <si>
    <t>Российская Ассоциация Кикера, Wild Fish</t>
  </si>
  <si>
    <t>RS Kombat, RS College Champion, G World Champion</t>
  </si>
  <si>
    <t>RS Family</t>
  </si>
  <si>
    <t>PLAY OFF, Красноярск</t>
  </si>
  <si>
    <t>-</t>
  </si>
  <si>
    <t>Open Doubles</t>
  </si>
  <si>
    <t>Amateur Singles</t>
  </si>
  <si>
    <t>Amateur Doubles</t>
  </si>
  <si>
    <t xml:space="preserve">Итоговое место  </t>
  </si>
  <si>
    <t>Космик-BYP</t>
  </si>
  <si>
    <t>Космик, Красноярск</t>
  </si>
  <si>
    <t>Tornado</t>
  </si>
  <si>
    <t>Киномакс-BYP</t>
  </si>
  <si>
    <t>G World Champion</t>
  </si>
  <si>
    <t>Пижама-Пати</t>
  </si>
  <si>
    <t>Yellow Kicker Club, Красноярск</t>
  </si>
  <si>
    <t>RS, G World Champion</t>
  </si>
  <si>
    <t>Single Ellimination</t>
  </si>
  <si>
    <t>Киномакс-Планета, Красноярск</t>
  </si>
  <si>
    <t>Yellow Singles</t>
  </si>
  <si>
    <t>Roberto Sport Master Series</t>
  </si>
  <si>
    <t>ФНФ, Wild Fish</t>
  </si>
  <si>
    <t>Yellow DYP</t>
  </si>
  <si>
    <t>Open Doubles - DYP</t>
  </si>
  <si>
    <t>Yellow BYP</t>
  </si>
  <si>
    <t>Турнир им. Александры Никоновой</t>
  </si>
  <si>
    <t>В скобках указаны места для формата Single Ellimination, а перед ними - для Double Ellimination</t>
  </si>
  <si>
    <t>Введите (или выберите из раскрывающегося списка) имена и фамилии игроков и счет в каждом сете.</t>
  </si>
  <si>
    <t>Старый рейтинг</t>
  </si>
  <si>
    <t>Новый рейтинг</t>
  </si>
</sst>
</file>

<file path=xl/styles.xml><?xml version="1.0" encoding="utf-8"?>
<styleSheet xmlns="http://schemas.openxmlformats.org/spreadsheetml/2006/main">
  <numFmts count="1">
    <numFmt numFmtId="164" formatCode="\+###0;[Red]\-###0;[White]0"/>
  </numFmts>
  <fonts count="34">
    <font>
      <sz val="10"/>
      <name val="Arial"/>
    </font>
    <font>
      <u/>
      <sz val="10"/>
      <color indexed="12"/>
      <name val="Arial"/>
      <family val="2"/>
      <charset val="204"/>
    </font>
    <font>
      <b/>
      <sz val="8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color theme="0" tint="-0.249977111117893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8"/>
      <color rgb="FF002060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8"/>
      <name val="Calibri"/>
      <family val="2"/>
      <charset val="204"/>
      <scheme val="minor"/>
    </font>
    <font>
      <sz val="8"/>
      <color theme="0" tint="-0.249977111117893"/>
      <name val="Calibri"/>
      <family val="2"/>
      <charset val="204"/>
      <scheme val="minor"/>
    </font>
    <font>
      <b/>
      <sz val="11"/>
      <color theme="0" tint="-0.249977111117893"/>
      <name val="Calibri"/>
      <family val="2"/>
      <charset val="204"/>
      <scheme val="minor"/>
    </font>
    <font>
      <sz val="10"/>
      <color theme="0" tint="-0.249977111117893"/>
      <name val="Arial"/>
      <family val="2"/>
      <charset val="204"/>
    </font>
    <font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indexed="11"/>
      <name val="Calibri"/>
      <family val="2"/>
      <charset val="204"/>
      <scheme val="minor"/>
    </font>
    <font>
      <sz val="12"/>
      <name val="Arial"/>
      <family val="2"/>
      <charset val="204"/>
    </font>
    <font>
      <sz val="8"/>
      <name val="Arial"/>
      <family val="2"/>
      <charset val="204"/>
    </font>
    <font>
      <sz val="12"/>
      <color theme="0" tint="-0.14999847407452621"/>
      <name val="Arial"/>
      <family val="2"/>
      <charset val="204"/>
    </font>
    <font>
      <sz val="10"/>
      <color theme="0" tint="-0.14999847407452621"/>
      <name val="Arial"/>
      <family val="2"/>
      <charset val="204"/>
    </font>
    <font>
      <sz val="26"/>
      <color theme="0" tint="-0.14999847407452621"/>
      <name val="Arial"/>
      <family val="2"/>
      <charset val="204"/>
    </font>
    <font>
      <sz val="10"/>
      <color theme="0" tint="-0.249977111117893"/>
      <name val="Calibri"/>
      <family val="2"/>
      <charset val="204"/>
      <scheme val="minor"/>
    </font>
    <font>
      <b/>
      <sz val="10"/>
      <color theme="0" tint="-0.249977111117893"/>
      <name val="Calibri"/>
      <family val="2"/>
      <charset val="204"/>
      <scheme val="minor"/>
    </font>
    <font>
      <sz val="10"/>
      <color theme="0" tint="-0.499984740745262"/>
      <name val="Calibri"/>
      <family val="2"/>
      <charset val="204"/>
      <scheme val="minor"/>
    </font>
    <font>
      <sz val="10"/>
      <color theme="1" tint="0.499984740745262"/>
      <name val="Calibri"/>
      <family val="2"/>
      <charset val="204"/>
      <scheme val="minor"/>
    </font>
    <font>
      <b/>
      <sz val="12"/>
      <color theme="1" tint="0.499984740745262"/>
      <name val="Calibri"/>
      <family val="2"/>
      <charset val="204"/>
      <scheme val="minor"/>
    </font>
    <font>
      <b/>
      <sz val="10"/>
      <color theme="1" tint="0.499984740745262"/>
      <name val="Calibri"/>
      <family val="2"/>
      <charset val="204"/>
      <scheme val="minor"/>
    </font>
    <font>
      <b/>
      <sz val="8"/>
      <color theme="0" tint="-0.249977111117893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theme="0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gradientFill degree="270">
        <stop position="0">
          <color theme="0"/>
        </stop>
        <stop position="1">
          <color rgb="FFFFC000"/>
        </stop>
      </gradientFill>
    </fill>
    <fill>
      <patternFill patternType="solid">
        <fgColor rgb="FFFFC000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FFCC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0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55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55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theme="1" tint="0.499984740745262"/>
      </left>
      <right style="double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/>
      <top style="double">
        <color theme="1" tint="0.499984740745262"/>
      </top>
      <bottom/>
      <diagonal/>
    </border>
    <border>
      <left/>
      <right/>
      <top style="double">
        <color theme="1" tint="0.499984740745262"/>
      </top>
      <bottom/>
      <diagonal/>
    </border>
    <border>
      <left/>
      <right style="double">
        <color theme="1" tint="0.499984740745262"/>
      </right>
      <top style="double">
        <color theme="1" tint="0.499984740745262"/>
      </top>
      <bottom/>
      <diagonal/>
    </border>
    <border>
      <left style="double">
        <color theme="1" tint="0.499984740745262"/>
      </left>
      <right/>
      <top/>
      <bottom/>
      <diagonal/>
    </border>
    <border>
      <left/>
      <right style="double">
        <color theme="1" tint="0.499984740745262"/>
      </right>
      <top/>
      <bottom/>
      <diagonal/>
    </border>
    <border>
      <left style="double">
        <color theme="1" tint="0.499984740745262"/>
      </left>
      <right/>
      <top/>
      <bottom style="double">
        <color theme="1" tint="0.499984740745262"/>
      </bottom>
      <diagonal/>
    </border>
    <border>
      <left/>
      <right/>
      <top/>
      <bottom style="double">
        <color theme="1" tint="0.499984740745262"/>
      </bottom>
      <diagonal/>
    </border>
    <border>
      <left/>
      <right style="double">
        <color theme="1" tint="0.499984740745262"/>
      </right>
      <top/>
      <bottom style="double">
        <color theme="1" tint="0.499984740745262"/>
      </bottom>
      <diagonal/>
    </border>
    <border>
      <left style="double">
        <color theme="1" tint="0.499984740745262"/>
      </left>
      <right/>
      <top style="double">
        <color theme="1" tint="0.499984740745262"/>
      </top>
      <bottom style="double">
        <color theme="1" tint="0.499984740745262"/>
      </bottom>
      <diagonal/>
    </border>
    <border>
      <left/>
      <right/>
      <top style="double">
        <color theme="1" tint="0.499984740745262"/>
      </top>
      <bottom style="double">
        <color theme="1" tint="0.499984740745262"/>
      </bottom>
      <diagonal/>
    </border>
    <border>
      <left/>
      <right style="double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 style="double">
        <color theme="1" tint="0.499984740745262"/>
      </right>
      <top style="double">
        <color theme="1" tint="0.499984740745262"/>
      </top>
      <bottom/>
      <diagonal/>
    </border>
    <border>
      <left style="double">
        <color theme="1" tint="0.499984740745262"/>
      </left>
      <right style="double">
        <color theme="1" tint="0.499984740745262"/>
      </right>
      <top/>
      <bottom/>
      <diagonal/>
    </border>
    <border>
      <left style="double">
        <color theme="1" tint="0.499984740745262"/>
      </left>
      <right style="double">
        <color theme="1" tint="0.499984740745262"/>
      </right>
      <top/>
      <bottom style="double">
        <color theme="1" tint="0.499984740745262"/>
      </bottom>
      <diagonal/>
    </border>
    <border>
      <left style="double">
        <color theme="1" tint="0.499984740745262"/>
      </left>
      <right style="double">
        <color theme="1" tint="0.499984740745262"/>
      </right>
      <top style="double">
        <color theme="0" tint="-0.499984740745262"/>
      </top>
      <bottom style="double">
        <color theme="1" tint="0.499984740745262"/>
      </bottom>
      <diagonal/>
    </border>
    <border>
      <left/>
      <right style="double">
        <color theme="1" tint="0.499984740745262"/>
      </right>
      <top style="double">
        <color theme="0" tint="-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 style="double">
        <color indexed="64"/>
      </right>
      <top style="double">
        <color theme="1" tint="0.499984740745262"/>
      </top>
      <bottom style="double">
        <color theme="1" tint="0.499984740745262"/>
      </bottom>
      <diagonal/>
    </border>
    <border>
      <left style="double">
        <color indexed="64"/>
      </left>
      <right style="double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/>
      <top/>
      <bottom style="dashed">
        <color theme="0" tint="-0.499984740745262"/>
      </bottom>
      <diagonal/>
    </border>
    <border>
      <left/>
      <right style="double">
        <color theme="1" tint="0.499984740745262"/>
      </right>
      <top/>
      <bottom style="dashed">
        <color theme="0" tint="-0.499984740745262"/>
      </bottom>
      <diagonal/>
    </border>
    <border>
      <left style="double">
        <color theme="1" tint="0.499984740745262"/>
      </left>
      <right style="dashed">
        <color theme="0" tint="-0.499984740745262"/>
      </right>
      <top style="dashed">
        <color theme="0" tint="-0.499984740745262"/>
      </top>
      <bottom style="double">
        <color theme="1" tint="0.499984740745262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443">
    <xf numFmtId="0" fontId="0" fillId="0" borderId="0" xfId="0"/>
    <xf numFmtId="0" fontId="17" fillId="3" borderId="0" xfId="0" applyFont="1" applyFill="1"/>
    <xf numFmtId="0" fontId="0" fillId="3" borderId="0" xfId="0" applyFill="1"/>
    <xf numFmtId="0" fontId="1" fillId="3" borderId="0" xfId="1" applyFill="1" applyAlignment="1" applyProtection="1"/>
    <xf numFmtId="0" fontId="17" fillId="3" borderId="8" xfId="0" applyFont="1" applyFill="1" applyBorder="1"/>
    <xf numFmtId="0" fontId="17" fillId="3" borderId="25" xfId="0" applyFont="1" applyFill="1" applyBorder="1"/>
    <xf numFmtId="0" fontId="17" fillId="3" borderId="50" xfId="0" applyFont="1" applyFill="1" applyBorder="1"/>
    <xf numFmtId="0" fontId="17" fillId="3" borderId="48" xfId="0" applyFont="1" applyFill="1" applyBorder="1"/>
    <xf numFmtId="0" fontId="17" fillId="3" borderId="51" xfId="0" applyFont="1" applyFill="1" applyBorder="1"/>
    <xf numFmtId="0" fontId="17" fillId="3" borderId="26" xfId="0" applyFont="1" applyFill="1" applyBorder="1"/>
    <xf numFmtId="0" fontId="18" fillId="3" borderId="36" xfId="0" applyFont="1" applyFill="1" applyBorder="1"/>
    <xf numFmtId="0" fontId="18" fillId="3" borderId="52" xfId="0" applyFont="1" applyFill="1" applyBorder="1"/>
    <xf numFmtId="0" fontId="17" fillId="2" borderId="0" xfId="0" applyFont="1" applyFill="1" applyAlignment="1">
      <alignment wrapText="1"/>
    </xf>
    <xf numFmtId="0" fontId="17" fillId="2" borderId="0" xfId="0" applyFont="1" applyFill="1" applyAlignment="1">
      <alignment horizontal="left" wrapText="1"/>
    </xf>
    <xf numFmtId="0" fontId="17" fillId="2" borderId="0" xfId="0" applyFont="1" applyFill="1" applyBorder="1" applyAlignment="1">
      <alignment wrapText="1"/>
    </xf>
    <xf numFmtId="0" fontId="17" fillId="2" borderId="33" xfId="0" applyFont="1" applyFill="1" applyBorder="1" applyAlignment="1">
      <alignment wrapText="1"/>
    </xf>
    <xf numFmtId="0" fontId="17" fillId="2" borderId="9" xfId="0" applyFont="1" applyFill="1" applyBorder="1" applyAlignment="1">
      <alignment wrapText="1"/>
    </xf>
    <xf numFmtId="0" fontId="17" fillId="2" borderId="5" xfId="0" applyFont="1" applyFill="1" applyBorder="1" applyAlignment="1">
      <alignment wrapText="1"/>
    </xf>
    <xf numFmtId="0" fontId="22" fillId="2" borderId="6" xfId="0" applyFont="1" applyFill="1" applyBorder="1" applyAlignment="1">
      <alignment wrapText="1"/>
    </xf>
    <xf numFmtId="0" fontId="22" fillId="2" borderId="5" xfId="0" applyFont="1" applyFill="1" applyBorder="1" applyAlignment="1">
      <alignment wrapText="1"/>
    </xf>
    <xf numFmtId="0" fontId="23" fillId="2" borderId="4" xfId="0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5" fillId="15" borderId="8" xfId="0" applyFont="1" applyFill="1" applyBorder="1" applyAlignment="1">
      <alignment horizontal="center" vertical="center" wrapText="1"/>
    </xf>
    <xf numFmtId="0" fontId="25" fillId="15" borderId="11" xfId="0" applyFont="1" applyFill="1" applyBorder="1" applyAlignment="1">
      <alignment horizontal="center" vertical="center" wrapText="1"/>
    </xf>
    <xf numFmtId="0" fontId="25" fillId="15" borderId="50" xfId="0" applyFont="1" applyFill="1" applyBorder="1" applyAlignment="1">
      <alignment horizontal="center" vertical="center" wrapText="1"/>
    </xf>
    <xf numFmtId="0" fontId="25" fillId="15" borderId="65" xfId="0" applyFont="1" applyFill="1" applyBorder="1" applyAlignment="1">
      <alignment horizontal="center" vertical="center" wrapText="1"/>
    </xf>
    <xf numFmtId="0" fontId="23" fillId="12" borderId="75" xfId="0" applyFont="1" applyFill="1" applyBorder="1" applyAlignment="1">
      <alignment horizontal="center" vertical="center" wrapText="1"/>
    </xf>
    <xf numFmtId="0" fontId="23" fillId="12" borderId="17" xfId="0" applyFont="1" applyFill="1" applyBorder="1" applyAlignment="1">
      <alignment horizontal="center" vertical="center" wrapText="1"/>
    </xf>
    <xf numFmtId="0" fontId="23" fillId="12" borderId="76" xfId="0" applyFont="1" applyFill="1" applyBorder="1" applyAlignment="1">
      <alignment horizontal="center" vertical="center" wrapText="1"/>
    </xf>
    <xf numFmtId="0" fontId="23" fillId="12" borderId="9" xfId="0" applyFont="1" applyFill="1" applyBorder="1" applyAlignment="1">
      <alignment horizontal="center" vertical="center" wrapText="1"/>
    </xf>
    <xf numFmtId="0" fontId="23" fillId="2" borderId="53" xfId="0" applyFont="1" applyFill="1" applyBorder="1" applyAlignment="1">
      <alignment horizontal="center" vertical="center" wrapText="1"/>
    </xf>
    <xf numFmtId="0" fontId="23" fillId="2" borderId="60" xfId="0" applyFont="1" applyFill="1" applyBorder="1" applyAlignment="1">
      <alignment horizontal="center" vertical="center" wrapText="1"/>
    </xf>
    <xf numFmtId="0" fontId="23" fillId="2" borderId="58" xfId="0" applyFont="1" applyFill="1" applyBorder="1" applyAlignment="1">
      <alignment horizontal="center" vertical="center" wrapText="1"/>
    </xf>
    <xf numFmtId="0" fontId="23" fillId="2" borderId="59" xfId="0" applyFont="1" applyFill="1" applyBorder="1" applyAlignment="1">
      <alignment horizontal="center" vertical="center" wrapText="1"/>
    </xf>
    <xf numFmtId="0" fontId="23" fillId="2" borderId="62" xfId="0" applyFont="1" applyFill="1" applyBorder="1" applyAlignment="1">
      <alignment horizontal="center" vertical="center" wrapText="1"/>
    </xf>
    <xf numFmtId="0" fontId="23" fillId="2" borderId="55" xfId="0" applyFont="1" applyFill="1" applyBorder="1" applyAlignment="1">
      <alignment horizontal="center" vertical="center" wrapText="1"/>
    </xf>
    <xf numFmtId="0" fontId="23" fillId="2" borderId="61" xfId="0" applyFont="1" applyFill="1" applyBorder="1" applyAlignment="1">
      <alignment horizontal="center" vertical="center" wrapText="1"/>
    </xf>
    <xf numFmtId="0" fontId="23" fillId="6" borderId="58" xfId="0" applyFont="1" applyFill="1" applyBorder="1" applyAlignment="1">
      <alignment horizontal="center" vertical="center" wrapText="1"/>
    </xf>
    <xf numFmtId="0" fontId="23" fillId="6" borderId="59" xfId="0" applyFont="1" applyFill="1" applyBorder="1" applyAlignment="1">
      <alignment horizontal="center" vertical="center" wrapText="1"/>
    </xf>
    <xf numFmtId="0" fontId="23" fillId="6" borderId="62" xfId="0" applyFont="1" applyFill="1" applyBorder="1" applyAlignment="1">
      <alignment horizontal="center" vertical="center" wrapText="1"/>
    </xf>
    <xf numFmtId="0" fontId="23" fillId="6" borderId="53" xfId="0" applyFont="1" applyFill="1" applyBorder="1" applyAlignment="1">
      <alignment horizontal="center" vertical="center" wrapText="1"/>
    </xf>
    <xf numFmtId="0" fontId="23" fillId="3" borderId="58" xfId="0" applyFont="1" applyFill="1" applyBorder="1" applyAlignment="1">
      <alignment horizontal="center" vertical="center" wrapText="1"/>
    </xf>
    <xf numFmtId="0" fontId="23" fillId="3" borderId="59" xfId="0" applyFont="1" applyFill="1" applyBorder="1" applyAlignment="1">
      <alignment horizontal="center" vertical="center" wrapText="1"/>
    </xf>
    <xf numFmtId="0" fontId="23" fillId="3" borderId="62" xfId="0" applyFont="1" applyFill="1" applyBorder="1" applyAlignment="1">
      <alignment horizontal="center" vertical="center" wrapText="1"/>
    </xf>
    <xf numFmtId="0" fontId="23" fillId="3" borderId="53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23" fillId="3" borderId="70" xfId="0" applyFont="1" applyFill="1" applyBorder="1" applyAlignment="1">
      <alignment horizontal="center" vertical="center" wrapText="1"/>
    </xf>
    <xf numFmtId="0" fontId="23" fillId="3" borderId="24" xfId="0" applyFont="1" applyFill="1" applyBorder="1" applyAlignment="1">
      <alignment horizontal="center" vertical="center" wrapText="1"/>
    </xf>
    <xf numFmtId="0" fontId="23" fillId="3" borderId="79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 wrapText="1"/>
    </xf>
    <xf numFmtId="0" fontId="23" fillId="3" borderId="25" xfId="0" applyFont="1" applyFill="1" applyBorder="1" applyAlignment="1">
      <alignment horizontal="center" vertical="center" wrapText="1"/>
    </xf>
    <xf numFmtId="0" fontId="23" fillId="3" borderId="80" xfId="0" applyFont="1" applyFill="1" applyBorder="1" applyAlignment="1">
      <alignment horizontal="center" vertical="center" wrapText="1"/>
    </xf>
    <xf numFmtId="0" fontId="23" fillId="3" borderId="63" xfId="0" applyFont="1" applyFill="1" applyBorder="1" applyAlignment="1">
      <alignment horizontal="center" vertical="center" wrapText="1"/>
    </xf>
    <xf numFmtId="0" fontId="23" fillId="3" borderId="64" xfId="0" applyFont="1" applyFill="1" applyBorder="1" applyAlignment="1">
      <alignment horizontal="center" vertical="center" wrapText="1"/>
    </xf>
    <xf numFmtId="0" fontId="23" fillId="3" borderId="83" xfId="0" applyFont="1" applyFill="1" applyBorder="1" applyAlignment="1">
      <alignment horizontal="center" vertical="center" wrapText="1"/>
    </xf>
    <xf numFmtId="0" fontId="23" fillId="3" borderId="50" xfId="0" applyFont="1" applyFill="1" applyBorder="1" applyAlignment="1">
      <alignment horizontal="center" vertical="center" wrapText="1"/>
    </xf>
    <xf numFmtId="0" fontId="23" fillId="3" borderId="65" xfId="0" applyFont="1" applyFill="1" applyBorder="1" applyAlignment="1">
      <alignment horizontal="center" vertical="center" wrapText="1"/>
    </xf>
    <xf numFmtId="0" fontId="23" fillId="3" borderId="48" xfId="0" applyFont="1" applyFill="1" applyBorder="1" applyAlignment="1">
      <alignment horizontal="center" vertical="center" wrapText="1"/>
    </xf>
    <xf numFmtId="0" fontId="23" fillId="3" borderId="81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23" fillId="12" borderId="6" xfId="0" applyFont="1" applyFill="1" applyBorder="1" applyAlignment="1">
      <alignment horizontal="center" vertical="center" wrapText="1"/>
    </xf>
    <xf numFmtId="0" fontId="23" fillId="3" borderId="73" xfId="0" applyFont="1" applyFill="1" applyBorder="1" applyAlignment="1">
      <alignment horizontal="center" vertical="center" wrapText="1"/>
    </xf>
    <xf numFmtId="0" fontId="23" fillId="3" borderId="78" xfId="0" applyFont="1" applyFill="1" applyBorder="1" applyAlignment="1">
      <alignment horizontal="center" vertical="center" wrapText="1"/>
    </xf>
    <xf numFmtId="0" fontId="23" fillId="3" borderId="68" xfId="0" applyFont="1" applyFill="1" applyBorder="1" applyAlignment="1">
      <alignment horizontal="center" vertical="center" wrapText="1"/>
    </xf>
    <xf numFmtId="0" fontId="23" fillId="3" borderId="56" xfId="0" applyFont="1" applyFill="1" applyBorder="1" applyAlignment="1">
      <alignment horizontal="center" vertical="center" wrapText="1"/>
    </xf>
    <xf numFmtId="0" fontId="22" fillId="12" borderId="9" xfId="0" applyFont="1" applyFill="1" applyBorder="1" applyAlignment="1">
      <alignment horizontal="center" vertical="center" wrapText="1"/>
    </xf>
    <xf numFmtId="0" fontId="22" fillId="2" borderId="53" xfId="0" applyFont="1" applyFill="1" applyBorder="1" applyAlignment="1">
      <alignment horizontal="center" vertical="center" wrapText="1"/>
    </xf>
    <xf numFmtId="0" fontId="22" fillId="6" borderId="53" xfId="0" applyFont="1" applyFill="1" applyBorder="1" applyAlignment="1">
      <alignment horizontal="center" vertical="center" wrapText="1"/>
    </xf>
    <xf numFmtId="0" fontId="22" fillId="3" borderId="53" xfId="0" applyFont="1" applyFill="1" applyBorder="1" applyAlignment="1">
      <alignment horizontal="center" vertical="center" wrapText="1"/>
    </xf>
    <xf numFmtId="0" fontId="25" fillId="15" borderId="4" xfId="0" applyFont="1" applyFill="1" applyBorder="1" applyAlignment="1">
      <alignment horizontal="center" vertical="center" wrapText="1"/>
    </xf>
    <xf numFmtId="14" fontId="25" fillId="15" borderId="73" xfId="0" applyNumberFormat="1" applyFont="1" applyFill="1" applyBorder="1" applyAlignment="1">
      <alignment horizontal="center" vertical="center" wrapText="1"/>
    </xf>
    <xf numFmtId="0" fontId="25" fillId="15" borderId="78" xfId="0" applyFont="1" applyFill="1" applyBorder="1" applyAlignment="1">
      <alignment horizontal="center" vertical="center" wrapText="1"/>
    </xf>
    <xf numFmtId="0" fontId="25" fillId="15" borderId="56" xfId="0" applyFont="1" applyFill="1" applyBorder="1" applyAlignment="1">
      <alignment horizontal="center" vertical="center" wrapText="1"/>
    </xf>
    <xf numFmtId="0" fontId="25" fillId="15" borderId="78" xfId="0" applyFont="1" applyFill="1" applyBorder="1" applyAlignment="1">
      <alignment vertical="center" wrapText="1"/>
    </xf>
    <xf numFmtId="0" fontId="25" fillId="15" borderId="48" xfId="0" applyFont="1" applyFill="1" applyBorder="1" applyAlignment="1">
      <alignment horizontal="center" vertical="center" wrapText="1"/>
    </xf>
    <xf numFmtId="0" fontId="23" fillId="3" borderId="55" xfId="0" applyFont="1" applyFill="1" applyBorder="1" applyAlignment="1">
      <alignment horizontal="center" vertical="center" wrapText="1"/>
    </xf>
    <xf numFmtId="0" fontId="23" fillId="3" borderId="61" xfId="0" applyFont="1" applyFill="1" applyBorder="1" applyAlignment="1">
      <alignment horizontal="center" vertical="center" wrapText="1"/>
    </xf>
    <xf numFmtId="0" fontId="23" fillId="3" borderId="74" xfId="0" applyFont="1" applyFill="1" applyBorder="1" applyAlignment="1">
      <alignment horizontal="center" vertical="center" wrapText="1"/>
    </xf>
    <xf numFmtId="0" fontId="23" fillId="3" borderId="39" xfId="0" applyFont="1" applyFill="1" applyBorder="1" applyAlignment="1">
      <alignment horizontal="center" vertical="center" wrapText="1"/>
    </xf>
    <xf numFmtId="0" fontId="23" fillId="3" borderId="69" xfId="0" applyFont="1" applyFill="1" applyBorder="1" applyAlignment="1">
      <alignment horizontal="center" vertical="center" wrapText="1"/>
    </xf>
    <xf numFmtId="0" fontId="23" fillId="3" borderId="57" xfId="0" applyFont="1" applyFill="1" applyBorder="1" applyAlignment="1">
      <alignment horizontal="center" vertical="center" wrapText="1"/>
    </xf>
    <xf numFmtId="0" fontId="23" fillId="3" borderId="82" xfId="0" applyFont="1" applyFill="1" applyBorder="1" applyAlignment="1">
      <alignment horizontal="center" vertical="center" wrapText="1"/>
    </xf>
    <xf numFmtId="0" fontId="23" fillId="3" borderId="8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3" borderId="47" xfId="0" applyFont="1" applyFill="1" applyBorder="1" applyAlignment="1">
      <alignment horizontal="center" vertical="center" wrapText="1"/>
    </xf>
    <xf numFmtId="0" fontId="23" fillId="6" borderId="55" xfId="0" applyFont="1" applyFill="1" applyBorder="1" applyAlignment="1">
      <alignment horizontal="center" vertical="center" wrapText="1"/>
    </xf>
    <xf numFmtId="0" fontId="23" fillId="6" borderId="61" xfId="0" applyFont="1" applyFill="1" applyBorder="1" applyAlignment="1">
      <alignment horizontal="center" vertical="center" wrapText="1"/>
    </xf>
    <xf numFmtId="0" fontId="23" fillId="12" borderId="5" xfId="0" applyFont="1" applyFill="1" applyBorder="1" applyAlignment="1">
      <alignment horizontal="center" vertical="center" wrapText="1"/>
    </xf>
    <xf numFmtId="0" fontId="23" fillId="12" borderId="53" xfId="0" applyFont="1" applyFill="1" applyBorder="1" applyAlignment="1">
      <alignment horizontal="center" vertical="center" wrapText="1"/>
    </xf>
    <xf numFmtId="0" fontId="23" fillId="12" borderId="16" xfId="0" applyFont="1" applyFill="1" applyBorder="1" applyAlignment="1">
      <alignment horizontal="center" vertical="center" wrapText="1"/>
    </xf>
    <xf numFmtId="0" fontId="15" fillId="2" borderId="0" xfId="2" applyFont="1" applyFill="1" applyAlignment="1" applyProtection="1">
      <alignment vertical="center"/>
      <protection hidden="1"/>
    </xf>
    <xf numFmtId="10" fontId="15" fillId="2" borderId="0" xfId="2" applyNumberFormat="1" applyFont="1" applyFill="1" applyAlignment="1" applyProtection="1">
      <alignment vertical="center"/>
      <protection hidden="1"/>
    </xf>
    <xf numFmtId="0" fontId="15" fillId="2" borderId="0" xfId="2" applyFont="1" applyFill="1" applyAlignment="1" applyProtection="1">
      <alignment horizontal="center" vertical="center"/>
      <protection hidden="1"/>
    </xf>
    <xf numFmtId="0" fontId="15" fillId="2" borderId="0" xfId="2" applyFont="1" applyFill="1" applyBorder="1" applyAlignment="1" applyProtection="1">
      <alignment horizontal="left" vertical="center"/>
      <protection hidden="1"/>
    </xf>
    <xf numFmtId="0" fontId="15" fillId="2" borderId="0" xfId="2" applyFont="1" applyFill="1" applyBorder="1" applyAlignment="1" applyProtection="1">
      <alignment vertical="center"/>
      <protection hidden="1"/>
    </xf>
    <xf numFmtId="0" fontId="15" fillId="2" borderId="0" xfId="2" applyFont="1" applyFill="1" applyBorder="1" applyAlignment="1" applyProtection="1">
      <alignment horizontal="center" vertical="center"/>
      <protection hidden="1"/>
    </xf>
    <xf numFmtId="0" fontId="20" fillId="13" borderId="7" xfId="2" applyFont="1" applyFill="1" applyBorder="1" applyAlignment="1" applyProtection="1">
      <protection locked="0" hidden="1"/>
    </xf>
    <xf numFmtId="1" fontId="15" fillId="3" borderId="70" xfId="2" applyNumberFormat="1" applyFont="1" applyFill="1" applyBorder="1" applyAlignment="1" applyProtection="1">
      <alignment horizontal="center"/>
      <protection hidden="1"/>
    </xf>
    <xf numFmtId="10" fontId="15" fillId="3" borderId="71" xfId="2" applyNumberFormat="1" applyFont="1" applyFill="1" applyBorder="1" applyAlignment="1" applyProtection="1">
      <alignment horizontal="center"/>
      <protection hidden="1"/>
    </xf>
    <xf numFmtId="0" fontId="20" fillId="13" borderId="7" xfId="2" applyNumberFormat="1" applyFont="1" applyFill="1" applyBorder="1" applyAlignment="1" applyProtection="1">
      <alignment horizontal="center"/>
      <protection locked="0" hidden="1"/>
    </xf>
    <xf numFmtId="0" fontId="20" fillId="13" borderId="70" xfId="2" applyNumberFormat="1" applyFont="1" applyFill="1" applyBorder="1" applyAlignment="1" applyProtection="1">
      <alignment horizontal="center"/>
      <protection locked="0" hidden="1"/>
    </xf>
    <xf numFmtId="0" fontId="20" fillId="13" borderId="24" xfId="2" applyFont="1" applyFill="1" applyBorder="1" applyAlignment="1" applyProtection="1">
      <alignment horizontal="center"/>
      <protection locked="0" hidden="1"/>
    </xf>
    <xf numFmtId="0" fontId="15" fillId="3" borderId="72" xfId="2" applyFont="1" applyFill="1" applyBorder="1" applyAlignment="1" applyProtection="1">
      <alignment horizontal="center"/>
      <protection hidden="1"/>
    </xf>
    <xf numFmtId="164" fontId="21" fillId="14" borderId="73" xfId="2" applyNumberFormat="1" applyFont="1" applyFill="1" applyBorder="1" applyAlignment="1" applyProtection="1">
      <alignment horizontal="center"/>
      <protection hidden="1"/>
    </xf>
    <xf numFmtId="1" fontId="20" fillId="3" borderId="74" xfId="2" applyNumberFormat="1" applyFont="1" applyFill="1" applyBorder="1" applyAlignment="1" applyProtection="1">
      <alignment horizontal="center"/>
      <protection hidden="1"/>
    </xf>
    <xf numFmtId="0" fontId="20" fillId="13" borderId="50" xfId="2" applyFont="1" applyFill="1" applyBorder="1" applyAlignment="1" applyProtection="1">
      <protection locked="0" hidden="1"/>
    </xf>
    <xf numFmtId="1" fontId="15" fillId="3" borderId="22" xfId="2" applyNumberFormat="1" applyFont="1" applyFill="1" applyBorder="1" applyAlignment="1" applyProtection="1">
      <alignment horizontal="center"/>
      <protection hidden="1"/>
    </xf>
    <xf numFmtId="10" fontId="15" fillId="3" borderId="45" xfId="2" applyNumberFormat="1" applyFont="1" applyFill="1" applyBorder="1" applyAlignment="1" applyProtection="1">
      <alignment horizontal="center"/>
      <protection hidden="1"/>
    </xf>
    <xf numFmtId="0" fontId="20" fillId="13" borderId="50" xfId="2" applyNumberFormat="1" applyFont="1" applyFill="1" applyBorder="1" applyAlignment="1" applyProtection="1">
      <alignment horizontal="center"/>
      <protection locked="0" hidden="1"/>
    </xf>
    <xf numFmtId="0" fontId="20" fillId="13" borderId="65" xfId="2" applyNumberFormat="1" applyFont="1" applyFill="1" applyBorder="1" applyAlignment="1" applyProtection="1">
      <alignment horizontal="center"/>
      <protection locked="0" hidden="1"/>
    </xf>
    <xf numFmtId="0" fontId="20" fillId="13" borderId="48" xfId="2" applyFont="1" applyFill="1" applyBorder="1" applyAlignment="1" applyProtection="1">
      <alignment horizontal="center"/>
      <protection locked="0" hidden="1"/>
    </xf>
    <xf numFmtId="0" fontId="15" fillId="3" borderId="46" xfId="2" applyFont="1" applyFill="1" applyBorder="1" applyAlignment="1" applyProtection="1">
      <alignment horizontal="center"/>
      <protection hidden="1"/>
    </xf>
    <xf numFmtId="164" fontId="21" fillId="14" borderId="56" xfId="2" applyNumberFormat="1" applyFont="1" applyFill="1" applyBorder="1" applyAlignment="1" applyProtection="1">
      <alignment horizontal="center"/>
      <protection hidden="1"/>
    </xf>
    <xf numFmtId="1" fontId="20" fillId="3" borderId="57" xfId="2" applyNumberFormat="1" applyFont="1" applyFill="1" applyBorder="1" applyAlignment="1" applyProtection="1">
      <alignment horizontal="center"/>
      <protection hidden="1"/>
    </xf>
    <xf numFmtId="1" fontId="20" fillId="2" borderId="0" xfId="2" applyNumberFormat="1" applyFont="1" applyFill="1" applyBorder="1" applyAlignment="1" applyProtection="1">
      <alignment horizontal="center"/>
      <protection hidden="1"/>
    </xf>
    <xf numFmtId="0" fontId="19" fillId="2" borderId="0" xfId="2" applyFont="1" applyFill="1" applyBorder="1" applyAlignment="1" applyProtection="1">
      <alignment horizontal="center" vertical="center" wrapText="1"/>
      <protection hidden="1"/>
    </xf>
    <xf numFmtId="0" fontId="20" fillId="2" borderId="0" xfId="2" applyFont="1" applyFill="1" applyBorder="1" applyAlignment="1" applyProtection="1">
      <protection hidden="1"/>
    </xf>
    <xf numFmtId="1" fontId="15" fillId="2" borderId="0" xfId="2" applyNumberFormat="1" applyFont="1" applyFill="1" applyBorder="1" applyAlignment="1" applyProtection="1">
      <alignment horizontal="center"/>
      <protection hidden="1"/>
    </xf>
    <xf numFmtId="10" fontId="15" fillId="2" borderId="0" xfId="2" applyNumberFormat="1" applyFont="1" applyFill="1" applyBorder="1" applyAlignment="1" applyProtection="1">
      <alignment horizontal="center"/>
      <protection hidden="1"/>
    </xf>
    <xf numFmtId="0" fontId="15" fillId="2" borderId="0" xfId="2" applyNumberFormat="1" applyFont="1" applyFill="1" applyBorder="1" applyAlignment="1" applyProtection="1">
      <alignment horizontal="center"/>
      <protection hidden="1"/>
    </xf>
    <xf numFmtId="0" fontId="15" fillId="2" borderId="0" xfId="2" applyFont="1" applyFill="1" applyBorder="1" applyAlignment="1" applyProtection="1">
      <alignment horizontal="center"/>
      <protection hidden="1"/>
    </xf>
    <xf numFmtId="0" fontId="20" fillId="2" borderId="0" xfId="2" applyFont="1" applyFill="1" applyBorder="1" applyAlignment="1" applyProtection="1">
      <alignment horizontal="center"/>
      <protection hidden="1"/>
    </xf>
    <xf numFmtId="164" fontId="21" fillId="2" borderId="0" xfId="2" applyNumberFormat="1" applyFont="1" applyFill="1" applyBorder="1" applyAlignment="1" applyProtection="1">
      <alignment horizontal="center"/>
      <protection hidden="1"/>
    </xf>
    <xf numFmtId="0" fontId="20" fillId="2" borderId="0" xfId="2" applyFont="1" applyFill="1" applyBorder="1" applyAlignment="1" applyProtection="1">
      <alignment horizontal="right"/>
      <protection hidden="1"/>
    </xf>
    <xf numFmtId="0" fontId="2" fillId="2" borderId="0" xfId="2" quotePrefix="1" applyFont="1" applyFill="1" applyBorder="1" applyAlignment="1" applyProtection="1">
      <alignment horizontal="center"/>
      <protection hidden="1"/>
    </xf>
    <xf numFmtId="16" fontId="15" fillId="2" borderId="0" xfId="2" applyNumberFormat="1" applyFont="1" applyFill="1" applyAlignment="1" applyProtection="1">
      <alignment vertical="center"/>
      <protection hidden="1"/>
    </xf>
    <xf numFmtId="1" fontId="15" fillId="3" borderId="14" xfId="2" applyNumberFormat="1" applyFont="1" applyFill="1" applyBorder="1" applyAlignment="1" applyProtection="1">
      <alignment horizontal="center"/>
      <protection hidden="1"/>
    </xf>
    <xf numFmtId="1" fontId="15" fillId="3" borderId="15" xfId="2" applyNumberFormat="1" applyFont="1" applyFill="1" applyBorder="1" applyAlignment="1" applyProtection="1">
      <protection hidden="1"/>
    </xf>
    <xf numFmtId="0" fontId="20" fillId="13" borderId="63" xfId="2" applyFont="1" applyFill="1" applyBorder="1" applyAlignment="1" applyProtection="1">
      <protection locked="0" hidden="1"/>
    </xf>
    <xf numFmtId="1" fontId="15" fillId="3" borderId="17" xfId="2" applyNumberFormat="1" applyFont="1" applyFill="1" applyBorder="1" applyAlignment="1" applyProtection="1">
      <alignment horizontal="center"/>
      <protection hidden="1"/>
    </xf>
    <xf numFmtId="1" fontId="15" fillId="3" borderId="77" xfId="2" applyNumberFormat="1" applyFont="1" applyFill="1" applyBorder="1" applyAlignment="1" applyProtection="1">
      <protection hidden="1"/>
    </xf>
    <xf numFmtId="1" fontId="20" fillId="3" borderId="69" xfId="2" applyNumberFormat="1" applyFont="1" applyFill="1" applyBorder="1" applyAlignment="1" applyProtection="1">
      <alignment horizontal="center"/>
      <protection hidden="1"/>
    </xf>
    <xf numFmtId="1" fontId="15" fillId="3" borderId="71" xfId="2" applyNumberFormat="1" applyFont="1" applyFill="1" applyBorder="1" applyAlignment="1" applyProtection="1">
      <protection hidden="1"/>
    </xf>
    <xf numFmtId="1" fontId="15" fillId="3" borderId="45" xfId="2" applyNumberFormat="1" applyFont="1" applyFill="1" applyBorder="1" applyAlignment="1" applyProtection="1">
      <protection hidden="1"/>
    </xf>
    <xf numFmtId="0" fontId="23" fillId="12" borderId="60" xfId="0" applyFont="1" applyFill="1" applyBorder="1" applyAlignment="1">
      <alignment horizontal="center" vertical="center" wrapText="1"/>
    </xf>
    <xf numFmtId="0" fontId="23" fillId="6" borderId="60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23" fillId="3" borderId="71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77" xfId="0" applyFont="1" applyFill="1" applyBorder="1" applyAlignment="1">
      <alignment horizontal="center" vertical="center" wrapText="1"/>
    </xf>
    <xf numFmtId="0" fontId="23" fillId="3" borderId="45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23" fillId="3" borderId="84" xfId="0" applyFont="1" applyFill="1" applyBorder="1" applyAlignment="1">
      <alignment horizontal="center" vertical="center" wrapText="1"/>
    </xf>
    <xf numFmtId="0" fontId="22" fillId="3" borderId="78" xfId="0" applyFont="1" applyFill="1" applyBorder="1" applyAlignment="1">
      <alignment horizontal="left" vertical="center" wrapText="1"/>
    </xf>
    <xf numFmtId="0" fontId="27" fillId="2" borderId="0" xfId="2" applyFont="1" applyFill="1" applyAlignment="1" applyProtection="1">
      <alignment horizontal="center" vertical="center"/>
      <protection hidden="1"/>
    </xf>
    <xf numFmtId="0" fontId="29" fillId="2" borderId="0" xfId="2" applyFont="1" applyFill="1" applyAlignment="1" applyProtection="1">
      <alignment horizontal="center" vertical="center"/>
      <protection hidden="1"/>
    </xf>
    <xf numFmtId="0" fontId="29" fillId="2" borderId="0" xfId="2" applyFont="1" applyFill="1" applyBorder="1" applyAlignment="1" applyProtection="1">
      <alignment vertical="center"/>
      <protection hidden="1"/>
    </xf>
    <xf numFmtId="0" fontId="29" fillId="2" borderId="0" xfId="2" applyFont="1" applyFill="1" applyBorder="1" applyAlignment="1" applyProtection="1">
      <alignment horizontal="center" vertical="center"/>
      <protection hidden="1"/>
    </xf>
    <xf numFmtId="0" fontId="29" fillId="2" borderId="0" xfId="2" applyFont="1" applyFill="1" applyAlignment="1" applyProtection="1">
      <alignment vertical="center"/>
      <protection hidden="1"/>
    </xf>
    <xf numFmtId="0" fontId="30" fillId="16" borderId="87" xfId="2" applyFont="1" applyFill="1" applyBorder="1" applyAlignment="1" applyProtection="1">
      <alignment vertical="center"/>
      <protection hidden="1"/>
    </xf>
    <xf numFmtId="0" fontId="30" fillId="16" borderId="88" xfId="2" applyFont="1" applyFill="1" applyBorder="1" applyAlignment="1" applyProtection="1">
      <alignment vertical="center"/>
      <protection hidden="1"/>
    </xf>
    <xf numFmtId="0" fontId="30" fillId="16" borderId="88" xfId="2" applyFont="1" applyFill="1" applyBorder="1" applyAlignment="1" applyProtection="1">
      <alignment horizontal="center" vertical="center"/>
      <protection hidden="1"/>
    </xf>
    <xf numFmtId="0" fontId="30" fillId="16" borderId="89" xfId="2" applyFont="1" applyFill="1" applyBorder="1" applyAlignment="1" applyProtection="1">
      <alignment horizontal="center" vertical="center"/>
      <protection hidden="1"/>
    </xf>
    <xf numFmtId="0" fontId="30" fillId="16" borderId="90" xfId="2" applyFont="1" applyFill="1" applyBorder="1" applyAlignment="1" applyProtection="1">
      <alignment vertical="center"/>
      <protection hidden="1"/>
    </xf>
    <xf numFmtId="0" fontId="30" fillId="16" borderId="91" xfId="2" applyFont="1" applyFill="1" applyBorder="1" applyAlignment="1" applyProtection="1">
      <alignment horizontal="center" vertical="center"/>
      <protection hidden="1"/>
    </xf>
    <xf numFmtId="0" fontId="30" fillId="16" borderId="0" xfId="2" applyFont="1" applyFill="1" applyBorder="1" applyAlignment="1" applyProtection="1">
      <alignment horizontal="center" vertical="center"/>
      <protection hidden="1"/>
    </xf>
    <xf numFmtId="0" fontId="30" fillId="16" borderId="91" xfId="2" applyFont="1" applyFill="1" applyBorder="1" applyAlignment="1" applyProtection="1">
      <alignment vertical="center"/>
      <protection hidden="1"/>
    </xf>
    <xf numFmtId="0" fontId="30" fillId="16" borderId="94" xfId="2" applyFont="1" applyFill="1" applyBorder="1" applyAlignment="1" applyProtection="1">
      <alignment vertical="center"/>
      <protection hidden="1"/>
    </xf>
    <xf numFmtId="0" fontId="30" fillId="16" borderId="92" xfId="2" applyFont="1" applyFill="1" applyBorder="1" applyAlignment="1" applyProtection="1">
      <alignment vertical="center"/>
      <protection hidden="1"/>
    </xf>
    <xf numFmtId="0" fontId="30" fillId="16" borderId="93" xfId="2" applyFont="1" applyFill="1" applyBorder="1" applyAlignment="1" applyProtection="1">
      <alignment horizontal="center" vertical="center"/>
      <protection hidden="1"/>
    </xf>
    <xf numFmtId="0" fontId="30" fillId="2" borderId="94" xfId="2" applyFont="1" applyFill="1" applyBorder="1" applyAlignment="1" applyProtection="1">
      <alignment horizontal="center" vertical="center"/>
      <protection hidden="1"/>
    </xf>
    <xf numFmtId="49" fontId="30" fillId="2" borderId="99" xfId="2" applyNumberFormat="1" applyFont="1" applyFill="1" applyBorder="1" applyAlignment="1" applyProtection="1">
      <alignment horizontal="center" vertical="center"/>
      <protection hidden="1"/>
    </xf>
    <xf numFmtId="0" fontId="30" fillId="2" borderId="98" xfId="2" applyFont="1" applyFill="1" applyBorder="1" applyAlignment="1" applyProtection="1">
      <alignment horizontal="center" vertical="center"/>
      <protection hidden="1"/>
    </xf>
    <xf numFmtId="0" fontId="30" fillId="2" borderId="91" xfId="2" applyFont="1" applyFill="1" applyBorder="1" applyAlignment="1" applyProtection="1">
      <alignment horizontal="center" vertical="center"/>
      <protection hidden="1"/>
    </xf>
    <xf numFmtId="49" fontId="30" fillId="2" borderId="86" xfId="2" applyNumberFormat="1" applyFont="1" applyFill="1" applyBorder="1" applyAlignment="1" applyProtection="1">
      <alignment horizontal="center" vertical="center"/>
      <protection hidden="1"/>
    </xf>
    <xf numFmtId="0" fontId="30" fillId="2" borderId="86" xfId="2" applyFont="1" applyFill="1" applyBorder="1" applyAlignment="1" applyProtection="1">
      <alignment horizontal="center" vertical="center"/>
      <protection hidden="1"/>
    </xf>
    <xf numFmtId="0" fontId="30" fillId="2" borderId="97" xfId="2" applyFont="1" applyFill="1" applyBorder="1" applyAlignment="1" applyProtection="1">
      <alignment horizontal="center" vertical="center"/>
      <protection hidden="1"/>
    </xf>
    <xf numFmtId="0" fontId="30" fillId="2" borderId="99" xfId="2" applyFont="1" applyFill="1" applyBorder="1" applyAlignment="1" applyProtection="1">
      <alignment horizontal="center" vertical="center"/>
      <protection hidden="1"/>
    </xf>
    <xf numFmtId="49" fontId="30" fillId="2" borderId="98" xfId="2" applyNumberFormat="1" applyFont="1" applyFill="1" applyBorder="1" applyAlignment="1" applyProtection="1">
      <alignment horizontal="center" vertical="center"/>
      <protection hidden="1"/>
    </xf>
    <xf numFmtId="0" fontId="30" fillId="2" borderId="89" xfId="2" applyFont="1" applyFill="1" applyBorder="1" applyAlignment="1" applyProtection="1">
      <alignment horizontal="center" vertical="center"/>
      <protection hidden="1"/>
    </xf>
    <xf numFmtId="49" fontId="30" fillId="2" borderId="101" xfId="2" applyNumberFormat="1" applyFont="1" applyFill="1" applyBorder="1" applyAlignment="1" applyProtection="1">
      <alignment horizontal="center" vertical="center"/>
      <protection hidden="1"/>
    </xf>
    <xf numFmtId="0" fontId="30" fillId="2" borderId="101" xfId="2" applyFont="1" applyFill="1" applyBorder="1" applyAlignment="1" applyProtection="1">
      <alignment horizontal="center" vertical="center"/>
      <protection hidden="1"/>
    </xf>
    <xf numFmtId="0" fontId="30" fillId="2" borderId="102" xfId="2" applyFont="1" applyFill="1" applyBorder="1" applyAlignment="1" applyProtection="1">
      <alignment horizontal="center" vertical="center"/>
      <protection hidden="1"/>
    </xf>
    <xf numFmtId="0" fontId="32" fillId="2" borderId="95" xfId="2" applyFont="1" applyFill="1" applyBorder="1" applyAlignment="1" applyProtection="1">
      <alignment horizontal="center" vertical="center"/>
      <protection hidden="1"/>
    </xf>
    <xf numFmtId="0" fontId="32" fillId="2" borderId="95" xfId="2" applyFont="1" applyFill="1" applyBorder="1" applyAlignment="1" applyProtection="1">
      <alignment vertical="center"/>
      <protection hidden="1"/>
    </xf>
    <xf numFmtId="0" fontId="30" fillId="2" borderId="97" xfId="2" applyFont="1" applyFill="1" applyBorder="1" applyAlignment="1" applyProtection="1">
      <alignment vertical="center"/>
      <protection hidden="1"/>
    </xf>
    <xf numFmtId="0" fontId="30" fillId="16" borderId="99" xfId="2" applyFont="1" applyFill="1" applyBorder="1" applyAlignment="1" applyProtection="1">
      <alignment vertical="center"/>
      <protection hidden="1"/>
    </xf>
    <xf numFmtId="0" fontId="5" fillId="2" borderId="0" xfId="0" applyFont="1" applyFill="1" applyAlignment="1" applyProtection="1">
      <alignment wrapText="1"/>
      <protection hidden="1"/>
    </xf>
    <xf numFmtId="0" fontId="11" fillId="2" borderId="0" xfId="0" applyFont="1" applyFill="1" applyAlignment="1" applyProtection="1">
      <alignment horizontal="center" wrapText="1"/>
      <protection hidden="1"/>
    </xf>
    <xf numFmtId="0" fontId="5" fillId="2" borderId="0" xfId="0" applyFont="1" applyFill="1" applyAlignment="1" applyProtection="1">
      <alignment horizontal="center" wrapText="1"/>
      <protection hidden="1"/>
    </xf>
    <xf numFmtId="0" fontId="8" fillId="7" borderId="9" xfId="0" applyFont="1" applyFill="1" applyBorder="1" applyAlignment="1" applyProtection="1">
      <alignment horizontal="center" wrapText="1"/>
      <protection hidden="1"/>
    </xf>
    <xf numFmtId="0" fontId="8" fillId="7" borderId="0" xfId="0" applyFont="1" applyFill="1" applyBorder="1" applyAlignment="1" applyProtection="1">
      <alignment horizontal="center" wrapText="1"/>
      <protection hidden="1"/>
    </xf>
    <xf numFmtId="0" fontId="8" fillId="7" borderId="5" xfId="0" applyFont="1" applyFill="1" applyBorder="1" applyAlignment="1" applyProtection="1">
      <alignment horizontal="center" wrapText="1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11" fillId="2" borderId="0" xfId="0" applyFont="1" applyFill="1" applyBorder="1" applyAlignment="1" applyProtection="1">
      <alignment horizontal="center" vertical="center" wrapText="1"/>
      <protection hidden="1"/>
    </xf>
    <xf numFmtId="0" fontId="5" fillId="7" borderId="6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7" borderId="9" xfId="0" applyFont="1" applyFill="1" applyBorder="1" applyAlignment="1" applyProtection="1">
      <alignment horizontal="center" vertical="center" wrapText="1"/>
      <protection hidden="1"/>
    </xf>
    <xf numFmtId="0" fontId="1" fillId="7" borderId="0" xfId="1" applyFill="1" applyBorder="1" applyAlignment="1" applyProtection="1">
      <alignment vertical="center" wrapText="1"/>
      <protection hidden="1"/>
    </xf>
    <xf numFmtId="0" fontId="1" fillId="7" borderId="5" xfId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0" fontId="6" fillId="7" borderId="6" xfId="0" applyFont="1" applyFill="1" applyBorder="1" applyAlignment="1" applyProtection="1">
      <alignment horizontal="center" vertical="center" wrapText="1"/>
      <protection hidden="1"/>
    </xf>
    <xf numFmtId="14" fontId="6" fillId="8" borderId="35" xfId="0" applyNumberFormat="1" applyFont="1" applyFill="1" applyBorder="1" applyAlignment="1" applyProtection="1">
      <alignment horizontal="center" vertical="center"/>
      <protection hidden="1"/>
    </xf>
    <xf numFmtId="0" fontId="3" fillId="7" borderId="0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2" fillId="2" borderId="20" xfId="0" applyFont="1" applyFill="1" applyBorder="1" applyAlignment="1" applyProtection="1">
      <alignment horizontal="center" vertical="center" wrapText="1"/>
      <protection hidden="1"/>
    </xf>
    <xf numFmtId="0" fontId="6" fillId="10" borderId="49" xfId="0" applyFont="1" applyFill="1" applyBorder="1" applyAlignment="1" applyProtection="1">
      <alignment vertical="center" wrapText="1"/>
      <protection hidden="1"/>
    </xf>
    <xf numFmtId="0" fontId="6" fillId="10" borderId="33" xfId="0" applyFont="1" applyFill="1" applyBorder="1" applyAlignment="1" applyProtection="1">
      <alignment vertical="center" wrapText="1"/>
      <protection hidden="1"/>
    </xf>
    <xf numFmtId="0" fontId="1" fillId="10" borderId="33" xfId="1" applyFill="1" applyBorder="1" applyAlignment="1" applyProtection="1">
      <alignment vertical="center" wrapText="1"/>
      <protection hidden="1"/>
    </xf>
    <xf numFmtId="0" fontId="6" fillId="10" borderId="34" xfId="0" applyFont="1" applyFill="1" applyBorder="1" applyAlignment="1" applyProtection="1">
      <alignment vertical="center" wrapText="1"/>
      <protection hidden="1"/>
    </xf>
    <xf numFmtId="0" fontId="6" fillId="2" borderId="16" xfId="0" applyFont="1" applyFill="1" applyBorder="1" applyAlignment="1" applyProtection="1">
      <alignment horizontal="center" vertical="center" wrapText="1"/>
      <protection hidden="1"/>
    </xf>
    <xf numFmtId="0" fontId="2" fillId="11" borderId="38" xfId="0" applyFont="1" applyFill="1" applyBorder="1" applyAlignment="1" applyProtection="1">
      <alignment horizontal="left" vertical="top" wrapText="1"/>
      <protection hidden="1"/>
    </xf>
    <xf numFmtId="0" fontId="6" fillId="9" borderId="36" xfId="0" applyFont="1" applyFill="1" applyBorder="1" applyAlignment="1" applyProtection="1">
      <alignment horizontal="left" vertical="top" wrapText="1"/>
      <protection hidden="1"/>
    </xf>
    <xf numFmtId="0" fontId="5" fillId="9" borderId="2" xfId="0" applyFont="1" applyFill="1" applyBorder="1" applyAlignment="1" applyProtection="1">
      <alignment horizontal="center" vertical="top" wrapText="1"/>
      <protection hidden="1"/>
    </xf>
    <xf numFmtId="0" fontId="5" fillId="9" borderId="36" xfId="0" applyFont="1" applyFill="1" applyBorder="1" applyAlignment="1" applyProtection="1">
      <alignment horizontal="center" vertical="top" wrapText="1"/>
      <protection hidden="1"/>
    </xf>
    <xf numFmtId="0" fontId="5" fillId="9" borderId="44" xfId="0" applyFont="1" applyFill="1" applyBorder="1" applyAlignment="1" applyProtection="1">
      <alignment horizontal="center" vertical="top" wrapText="1"/>
      <protection hidden="1"/>
    </xf>
    <xf numFmtId="0" fontId="7" fillId="9" borderId="22" xfId="0" applyFont="1" applyFill="1" applyBorder="1" applyAlignment="1" applyProtection="1">
      <alignment horizontal="center" vertical="top" wrapText="1"/>
      <protection hidden="1"/>
    </xf>
    <xf numFmtId="0" fontId="6" fillId="9" borderId="37" xfId="0" applyFont="1" applyFill="1" applyBorder="1" applyAlignment="1" applyProtection="1">
      <alignment horizontal="center" vertical="top" wrapText="1"/>
      <protection hidden="1"/>
    </xf>
    <xf numFmtId="0" fontId="5" fillId="9" borderId="37" xfId="0" applyFont="1" applyFill="1" applyBorder="1" applyAlignment="1" applyProtection="1">
      <alignment horizontal="center" vertical="top" wrapText="1"/>
      <protection hidden="1"/>
    </xf>
    <xf numFmtId="0" fontId="9" fillId="3" borderId="13" xfId="0" applyFont="1" applyFill="1" applyBorder="1" applyAlignment="1" applyProtection="1">
      <alignment horizontal="center" vertical="top"/>
      <protection hidden="1"/>
    </xf>
    <xf numFmtId="1" fontId="10" fillId="7" borderId="11" xfId="0" applyNumberFormat="1" applyFont="1" applyFill="1" applyBorder="1" applyAlignment="1" applyProtection="1">
      <alignment horizontal="center" vertical="top"/>
      <protection hidden="1"/>
    </xf>
    <xf numFmtId="1" fontId="10" fillId="2" borderId="11" xfId="0" applyNumberFormat="1" applyFont="1" applyFill="1" applyBorder="1" applyAlignment="1" applyProtection="1">
      <alignment horizontal="center" vertical="top"/>
      <protection hidden="1"/>
    </xf>
    <xf numFmtId="1" fontId="10" fillId="6" borderId="11" xfId="0" applyNumberFormat="1" applyFont="1" applyFill="1" applyBorder="1" applyAlignment="1" applyProtection="1">
      <alignment horizontal="center" vertical="top"/>
      <protection hidden="1"/>
    </xf>
    <xf numFmtId="1" fontId="10" fillId="3" borderId="11" xfId="0" applyNumberFormat="1" applyFont="1" applyFill="1" applyBorder="1" applyAlignment="1" applyProtection="1">
      <alignment horizontal="center" vertical="top"/>
      <protection hidden="1"/>
    </xf>
    <xf numFmtId="0" fontId="10" fillId="3" borderId="11" xfId="0" applyNumberFormat="1" applyFont="1" applyFill="1" applyBorder="1" applyAlignment="1" applyProtection="1">
      <alignment horizontal="center" vertical="top"/>
      <protection hidden="1"/>
    </xf>
    <xf numFmtId="0" fontId="5" fillId="2" borderId="0" xfId="0" applyFont="1" applyFill="1" applyAlignment="1" applyProtection="1">
      <alignment horizontal="center" vertical="top" wrapText="1"/>
      <protection hidden="1"/>
    </xf>
    <xf numFmtId="0" fontId="5" fillId="2" borderId="16" xfId="0" applyFont="1" applyFill="1" applyBorder="1" applyAlignment="1" applyProtection="1">
      <alignment wrapText="1"/>
      <protection hidden="1"/>
    </xf>
    <xf numFmtId="0" fontId="11" fillId="3" borderId="25" xfId="0" applyFont="1" applyFill="1" applyBorder="1" applyAlignment="1" applyProtection="1">
      <alignment horizontal="center" wrapText="1"/>
      <protection hidden="1"/>
    </xf>
    <xf numFmtId="0" fontId="5" fillId="3" borderId="40" xfId="0" applyFont="1" applyFill="1" applyBorder="1" applyAlignment="1" applyProtection="1">
      <alignment horizontal="center" wrapText="1"/>
      <protection hidden="1"/>
    </xf>
    <xf numFmtId="0" fontId="5" fillId="4" borderId="24" xfId="0" applyFont="1" applyFill="1" applyBorder="1" applyAlignment="1" applyProtection="1">
      <alignment horizontal="center" vertical="center"/>
      <protection hidden="1"/>
    </xf>
    <xf numFmtId="0" fontId="5" fillId="3" borderId="7" xfId="0" applyFont="1" applyFill="1" applyBorder="1" applyAlignment="1" applyProtection="1">
      <alignment horizontal="center" wrapText="1"/>
      <protection hidden="1"/>
    </xf>
    <xf numFmtId="0" fontId="5" fillId="3" borderId="10" xfId="0" applyFont="1" applyFill="1" applyBorder="1" applyAlignment="1" applyProtection="1">
      <alignment horizontal="center" vertical="center"/>
      <protection hidden="1"/>
    </xf>
    <xf numFmtId="0" fontId="5" fillId="3" borderId="14" xfId="0" applyFont="1" applyFill="1" applyBorder="1" applyAlignment="1" applyProtection="1">
      <alignment horizontal="center" vertical="center"/>
      <protection hidden="1"/>
    </xf>
    <xf numFmtId="9" fontId="5" fillId="3" borderId="14" xfId="0" applyNumberFormat="1" applyFont="1" applyFill="1" applyBorder="1" applyAlignment="1" applyProtection="1">
      <alignment horizontal="center" vertical="center"/>
      <protection hidden="1"/>
    </xf>
    <xf numFmtId="0" fontId="6" fillId="5" borderId="15" xfId="0" applyFont="1" applyFill="1" applyBorder="1" applyAlignment="1" applyProtection="1">
      <alignment horizontal="center" vertical="center"/>
      <protection hidden="1"/>
    </xf>
    <xf numFmtId="0" fontId="5" fillId="3" borderId="11" xfId="0" applyNumberFormat="1" applyFont="1" applyFill="1" applyBorder="1" applyAlignment="1" applyProtection="1">
      <alignment horizontal="center" vertical="center"/>
      <protection hidden="1"/>
    </xf>
    <xf numFmtId="14" fontId="5" fillId="3" borderId="38" xfId="0" applyNumberFormat="1" applyFont="1" applyFill="1" applyBorder="1" applyAlignment="1" applyProtection="1">
      <alignment horizontal="center" vertical="center"/>
      <protection hidden="1"/>
    </xf>
    <xf numFmtId="0" fontId="0" fillId="3" borderId="28" xfId="0" applyFill="1" applyBorder="1" applyAlignment="1" applyProtection="1">
      <alignment horizontal="center" vertical="center"/>
      <protection hidden="1"/>
    </xf>
    <xf numFmtId="0" fontId="0" fillId="3" borderId="29" xfId="0" applyFill="1" applyBorder="1" applyAlignment="1" applyProtection="1">
      <alignment horizontal="center" vertical="center"/>
      <protection hidden="1"/>
    </xf>
    <xf numFmtId="0" fontId="0" fillId="2" borderId="29" xfId="0" applyFill="1" applyBorder="1" applyAlignment="1" applyProtection="1">
      <alignment horizontal="center" vertical="center"/>
      <protection hidden="1"/>
    </xf>
    <xf numFmtId="0" fontId="5" fillId="3" borderId="41" xfId="0" applyFont="1" applyFill="1" applyBorder="1" applyAlignment="1" applyProtection="1">
      <alignment horizontal="center" wrapText="1"/>
      <protection hidden="1"/>
    </xf>
    <xf numFmtId="0" fontId="5" fillId="4" borderId="25" xfId="0" applyFont="1" applyFill="1" applyBorder="1" applyAlignment="1" applyProtection="1">
      <alignment horizontal="center" vertical="center"/>
      <protection hidden="1"/>
    </xf>
    <xf numFmtId="0" fontId="5" fillId="3" borderId="8" xfId="0" applyFont="1" applyFill="1" applyBorder="1" applyAlignment="1" applyProtection="1">
      <alignment horizontal="center" wrapText="1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9" fontId="5" fillId="3" borderId="11" xfId="0" applyNumberFormat="1" applyFont="1" applyFill="1" applyBorder="1" applyAlignment="1" applyProtection="1">
      <alignment horizontal="center" vertical="center"/>
      <protection hidden="1"/>
    </xf>
    <xf numFmtId="0" fontId="6" fillId="5" borderId="12" xfId="0" applyFont="1" applyFill="1" applyBorder="1" applyAlignment="1" applyProtection="1">
      <alignment horizontal="center" vertical="center"/>
      <protection hidden="1"/>
    </xf>
    <xf numFmtId="14" fontId="5" fillId="3" borderId="11" xfId="0" applyNumberFormat="1" applyFont="1" applyFill="1" applyBorder="1" applyAlignment="1" applyProtection="1">
      <alignment horizontal="center" vertical="center"/>
      <protection hidden="1"/>
    </xf>
    <xf numFmtId="14" fontId="5" fillId="3" borderId="39" xfId="0" applyNumberFormat="1" applyFont="1" applyFill="1" applyBorder="1" applyAlignment="1" applyProtection="1">
      <alignment horizontal="center" vertical="center"/>
      <protection hidden="1"/>
    </xf>
    <xf numFmtId="0" fontId="0" fillId="3" borderId="30" xfId="0" applyFill="1" applyBorder="1" applyAlignment="1" applyProtection="1">
      <alignment horizontal="center" vertical="center"/>
      <protection hidden="1"/>
    </xf>
    <xf numFmtId="0" fontId="0" fillId="3" borderId="31" xfId="0" applyFill="1" applyBorder="1" applyAlignment="1" applyProtection="1">
      <alignment horizontal="center" vertical="center"/>
      <protection hidden="1"/>
    </xf>
    <xf numFmtId="0" fontId="0" fillId="2" borderId="31" xfId="0" applyFill="1" applyBorder="1" applyAlignment="1" applyProtection="1">
      <alignment horizontal="center" vertical="center"/>
      <protection hidden="1"/>
    </xf>
    <xf numFmtId="0" fontId="0" fillId="6" borderId="31" xfId="0" applyFill="1" applyBorder="1" applyAlignment="1" applyProtection="1">
      <alignment horizontal="center" vertical="center"/>
      <protection hidden="1"/>
    </xf>
    <xf numFmtId="0" fontId="0" fillId="7" borderId="31" xfId="0" applyFill="1" applyBorder="1" applyAlignment="1" applyProtection="1">
      <alignment horizontal="center" vertical="center"/>
      <protection hidden="1"/>
    </xf>
    <xf numFmtId="0" fontId="4" fillId="2" borderId="16" xfId="0" applyFont="1" applyFill="1" applyBorder="1" applyAlignment="1" applyProtection="1">
      <alignment wrapText="1"/>
      <protection hidden="1"/>
    </xf>
    <xf numFmtId="0" fontId="12" fillId="3" borderId="42" xfId="0" applyFont="1" applyFill="1" applyBorder="1" applyAlignment="1" applyProtection="1">
      <alignment horizontal="center" wrapText="1"/>
      <protection hidden="1"/>
    </xf>
    <xf numFmtId="0" fontId="4" fillId="3" borderId="41" xfId="0" applyFont="1" applyFill="1" applyBorder="1" applyAlignment="1" applyProtection="1">
      <alignment horizontal="center" wrapText="1"/>
      <protection hidden="1"/>
    </xf>
    <xf numFmtId="0" fontId="4" fillId="4" borderId="25" xfId="0" applyFont="1" applyFill="1" applyBorder="1" applyAlignment="1" applyProtection="1">
      <alignment horizontal="center" vertical="center"/>
      <protection hidden="1"/>
    </xf>
    <xf numFmtId="0" fontId="4" fillId="3" borderId="8" xfId="0" applyFont="1" applyFill="1" applyBorder="1" applyAlignment="1" applyProtection="1">
      <alignment horizontal="center" wrapText="1"/>
      <protection hidden="1"/>
    </xf>
    <xf numFmtId="0" fontId="4" fillId="3" borderId="13" xfId="0" applyFont="1" applyFill="1" applyBorder="1" applyAlignment="1" applyProtection="1">
      <alignment horizontal="center" vertic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hidden="1"/>
    </xf>
    <xf numFmtId="9" fontId="4" fillId="3" borderId="11" xfId="0" applyNumberFormat="1" applyFont="1" applyFill="1" applyBorder="1" applyAlignment="1" applyProtection="1">
      <alignment horizontal="center" vertical="center"/>
      <protection hidden="1"/>
    </xf>
    <xf numFmtId="0" fontId="13" fillId="5" borderId="12" xfId="0" applyFont="1" applyFill="1" applyBorder="1" applyAlignment="1" applyProtection="1">
      <alignment horizontal="center" vertical="center"/>
      <protection hidden="1"/>
    </xf>
    <xf numFmtId="14" fontId="4" fillId="3" borderId="11" xfId="0" applyNumberFormat="1" applyFont="1" applyFill="1" applyBorder="1" applyAlignment="1" applyProtection="1">
      <alignment horizontal="center" vertical="center"/>
      <protection hidden="1"/>
    </xf>
    <xf numFmtId="14" fontId="4" fillId="3" borderId="39" xfId="0" applyNumberFormat="1" applyFont="1" applyFill="1" applyBorder="1" applyAlignment="1" applyProtection="1">
      <alignment horizontal="center" vertical="center"/>
      <protection hidden="1"/>
    </xf>
    <xf numFmtId="0" fontId="14" fillId="3" borderId="30" xfId="0" applyFont="1" applyFill="1" applyBorder="1" applyAlignment="1" applyProtection="1">
      <alignment horizontal="center" vertical="center"/>
      <protection hidden="1"/>
    </xf>
    <xf numFmtId="0" fontId="14" fillId="3" borderId="31" xfId="0" applyFont="1" applyFill="1" applyBorder="1" applyAlignment="1" applyProtection="1">
      <alignment horizontal="center" vertical="center"/>
      <protection hidden="1"/>
    </xf>
    <xf numFmtId="0" fontId="14" fillId="6" borderId="31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wrapText="1"/>
      <protection hidden="1"/>
    </xf>
    <xf numFmtId="0" fontId="11" fillId="3" borderId="42" xfId="0" applyFont="1" applyFill="1" applyBorder="1" applyAlignment="1" applyProtection="1">
      <alignment horizontal="center" wrapText="1"/>
      <protection hidden="1"/>
    </xf>
    <xf numFmtId="0" fontId="4" fillId="3" borderId="14" xfId="0" applyFont="1" applyFill="1" applyBorder="1" applyAlignment="1" applyProtection="1">
      <alignment horizontal="center" vertical="center"/>
      <protection hidden="1"/>
    </xf>
    <xf numFmtId="9" fontId="4" fillId="3" borderId="14" xfId="0" applyNumberFormat="1" applyFont="1" applyFill="1" applyBorder="1" applyAlignment="1" applyProtection="1">
      <alignment horizontal="center" vertical="center"/>
      <protection hidden="1"/>
    </xf>
    <xf numFmtId="0" fontId="13" fillId="5" borderId="15" xfId="0" applyFont="1" applyFill="1" applyBorder="1" applyAlignment="1" applyProtection="1">
      <alignment horizontal="center" vertical="center"/>
      <protection hidden="1"/>
    </xf>
    <xf numFmtId="14" fontId="4" fillId="3" borderId="14" xfId="0" applyNumberFormat="1" applyFont="1" applyFill="1" applyBorder="1" applyAlignment="1" applyProtection="1">
      <alignment horizontal="center" vertical="center"/>
      <protection hidden="1"/>
    </xf>
    <xf numFmtId="14" fontId="4" fillId="3" borderId="38" xfId="0" applyNumberFormat="1" applyFont="1" applyFill="1" applyBorder="1" applyAlignment="1" applyProtection="1">
      <alignment horizontal="center" vertical="center"/>
      <protection hidden="1"/>
    </xf>
    <xf numFmtId="0" fontId="14" fillId="7" borderId="31" xfId="0" applyFont="1" applyFill="1" applyBorder="1" applyAlignment="1" applyProtection="1">
      <alignment horizontal="center" vertical="center"/>
      <protection hidden="1"/>
    </xf>
    <xf numFmtId="0" fontId="14" fillId="2" borderId="31" xfId="0" applyFont="1" applyFill="1" applyBorder="1" applyAlignment="1" applyProtection="1">
      <alignment horizontal="center" vertical="center"/>
      <protection hidden="1"/>
    </xf>
    <xf numFmtId="0" fontId="4" fillId="3" borderId="17" xfId="0" applyFont="1" applyFill="1" applyBorder="1" applyAlignment="1" applyProtection="1">
      <alignment horizontal="center" vertical="center"/>
      <protection hidden="1"/>
    </xf>
    <xf numFmtId="9" fontId="4" fillId="3" borderId="17" xfId="0" applyNumberFormat="1" applyFont="1" applyFill="1" applyBorder="1" applyAlignment="1" applyProtection="1">
      <alignment horizontal="center" vertical="center"/>
      <protection hidden="1"/>
    </xf>
    <xf numFmtId="0" fontId="13" fillId="5" borderId="18" xfId="0" applyFont="1" applyFill="1" applyBorder="1" applyAlignment="1" applyProtection="1">
      <alignment horizontal="center" vertical="center"/>
      <protection hidden="1"/>
    </xf>
    <xf numFmtId="14" fontId="4" fillId="3" borderId="17" xfId="0" applyNumberFormat="1" applyFont="1" applyFill="1" applyBorder="1" applyAlignment="1" applyProtection="1">
      <alignment horizontal="center" vertical="center"/>
      <protection hidden="1"/>
    </xf>
    <xf numFmtId="14" fontId="4" fillId="3" borderId="5" xfId="0" applyNumberFormat="1" applyFont="1" applyFill="1" applyBorder="1" applyAlignment="1" applyProtection="1">
      <alignment horizontal="center" vertical="center"/>
      <protection hidden="1"/>
    </xf>
    <xf numFmtId="0" fontId="5" fillId="2" borderId="41" xfId="0" applyFont="1" applyFill="1" applyBorder="1" applyAlignment="1" applyProtection="1">
      <alignment horizontal="center" wrapText="1"/>
      <protection hidden="1"/>
    </xf>
    <xf numFmtId="14" fontId="5" fillId="3" borderId="13" xfId="0" applyNumberFormat="1" applyFont="1" applyFill="1" applyBorder="1" applyAlignment="1" applyProtection="1">
      <alignment horizontal="center" vertical="center"/>
      <protection hidden="1"/>
    </xf>
    <xf numFmtId="0" fontId="12" fillId="3" borderId="26" xfId="0" applyFont="1" applyFill="1" applyBorder="1" applyAlignment="1" applyProtection="1">
      <alignment horizontal="center" wrapText="1"/>
      <protection hidden="1"/>
    </xf>
    <xf numFmtId="0" fontId="4" fillId="3" borderId="43" xfId="0" applyFont="1" applyFill="1" applyBorder="1" applyAlignment="1" applyProtection="1">
      <alignment horizontal="center" wrapText="1"/>
      <protection hidden="1"/>
    </xf>
    <xf numFmtId="0" fontId="4" fillId="4" borderId="27" xfId="0" applyFont="1" applyFill="1" applyBorder="1" applyAlignment="1" applyProtection="1">
      <alignment horizontal="center" vertical="center"/>
      <protection hidden="1"/>
    </xf>
    <xf numFmtId="0" fontId="4" fillId="3" borderId="32" xfId="0" applyFont="1" applyFill="1" applyBorder="1" applyAlignment="1" applyProtection="1">
      <alignment horizontal="center" wrapText="1"/>
      <protection hidden="1"/>
    </xf>
    <xf numFmtId="0" fontId="4" fillId="3" borderId="21" xfId="0" applyFont="1" applyFill="1" applyBorder="1" applyAlignment="1" applyProtection="1">
      <alignment horizontal="center" vertical="center"/>
      <protection hidden="1"/>
    </xf>
    <xf numFmtId="0" fontId="4" fillId="3" borderId="22" xfId="0" applyFont="1" applyFill="1" applyBorder="1" applyAlignment="1" applyProtection="1">
      <alignment horizontal="center" vertical="center"/>
      <protection hidden="1"/>
    </xf>
    <xf numFmtId="9" fontId="4" fillId="3" borderId="22" xfId="0" applyNumberFormat="1" applyFont="1" applyFill="1" applyBorder="1" applyAlignment="1" applyProtection="1">
      <alignment horizontal="center" vertical="center"/>
      <protection hidden="1"/>
    </xf>
    <xf numFmtId="0" fontId="13" fillId="5" borderId="23" xfId="0" applyFont="1" applyFill="1" applyBorder="1" applyAlignment="1" applyProtection="1">
      <alignment horizontal="center" vertical="center"/>
      <protection hidden="1"/>
    </xf>
    <xf numFmtId="14" fontId="4" fillId="3" borderId="23" xfId="0" applyNumberFormat="1" applyFont="1" applyFill="1" applyBorder="1" applyAlignment="1" applyProtection="1">
      <alignment horizontal="center" vertical="center"/>
      <protection hidden="1"/>
    </xf>
    <xf numFmtId="14" fontId="4" fillId="3" borderId="48" xfId="0" applyNumberFormat="1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wrapText="1"/>
      <protection hidden="1"/>
    </xf>
    <xf numFmtId="0" fontId="27" fillId="2" borderId="0" xfId="2" applyFont="1" applyFill="1" applyBorder="1" applyAlignment="1" applyProtection="1">
      <alignment horizontal="center" vertical="center" wrapText="1"/>
      <protection hidden="1"/>
    </xf>
    <xf numFmtId="1" fontId="27" fillId="2" borderId="0" xfId="2" applyNumberFormat="1" applyFont="1" applyFill="1" applyBorder="1" applyAlignment="1" applyProtection="1">
      <alignment horizontal="center" vertical="center"/>
      <protection hidden="1"/>
    </xf>
    <xf numFmtId="1" fontId="28" fillId="2" borderId="0" xfId="2" applyNumberFormat="1" applyFont="1" applyFill="1" applyBorder="1" applyAlignment="1" applyProtection="1">
      <alignment horizontal="center"/>
      <protection hidden="1"/>
    </xf>
    <xf numFmtId="0" fontId="33" fillId="2" borderId="0" xfId="2" quotePrefix="1" applyFont="1" applyFill="1" applyBorder="1" applyAlignment="1" applyProtection="1">
      <alignment horizontal="center"/>
      <protection hidden="1"/>
    </xf>
    <xf numFmtId="0" fontId="12" fillId="2" borderId="0" xfId="2" applyFont="1" applyFill="1" applyBorder="1" applyAlignment="1" applyProtection="1">
      <alignment horizontal="center" vertical="center" wrapText="1"/>
      <protection hidden="1"/>
    </xf>
    <xf numFmtId="0" fontId="30" fillId="2" borderId="107" xfId="2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17" fillId="3" borderId="30" xfId="0" applyFont="1" applyFill="1" applyBorder="1" applyAlignment="1" applyProtection="1">
      <alignment horizontal="center" vertical="center"/>
      <protection hidden="1"/>
    </xf>
    <xf numFmtId="0" fontId="17" fillId="3" borderId="31" xfId="0" applyFont="1" applyFill="1" applyBorder="1" applyAlignment="1" applyProtection="1">
      <alignment horizontal="center" vertical="center"/>
      <protection hidden="1"/>
    </xf>
    <xf numFmtId="0" fontId="17" fillId="6" borderId="31" xfId="0" applyFont="1" applyFill="1" applyBorder="1" applyAlignment="1" applyProtection="1">
      <alignment horizontal="center" vertical="center"/>
      <protection hidden="1"/>
    </xf>
    <xf numFmtId="0" fontId="17" fillId="2" borderId="31" xfId="0" applyFont="1" applyFill="1" applyBorder="1" applyAlignment="1" applyProtection="1">
      <alignment horizontal="center" vertical="center"/>
      <protection hidden="1"/>
    </xf>
    <xf numFmtId="0" fontId="5" fillId="3" borderId="19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3" borderId="45" xfId="0" applyFont="1" applyFill="1" applyBorder="1" applyAlignment="1" applyProtection="1">
      <alignment horizontal="center" vertical="center"/>
      <protection hidden="1"/>
    </xf>
    <xf numFmtId="0" fontId="5" fillId="3" borderId="46" xfId="0" applyFont="1" applyFill="1" applyBorder="1" applyAlignment="1" applyProtection="1">
      <alignment horizontal="center" vertical="center"/>
      <protection hidden="1"/>
    </xf>
    <xf numFmtId="0" fontId="5" fillId="3" borderId="47" xfId="0" applyFont="1" applyFill="1" applyBorder="1" applyAlignment="1" applyProtection="1">
      <alignment horizontal="center" vertical="center"/>
      <protection hidden="1"/>
    </xf>
    <xf numFmtId="0" fontId="1" fillId="7" borderId="3" xfId="1" applyFill="1" applyBorder="1" applyAlignment="1" applyProtection="1">
      <alignment horizontal="center" vertical="center" wrapText="1"/>
      <protection hidden="1"/>
    </xf>
    <xf numFmtId="0" fontId="1" fillId="7" borderId="1" xfId="1" applyFill="1" applyBorder="1" applyAlignment="1" applyProtection="1">
      <alignment horizontal="center" vertical="center" wrapText="1"/>
      <protection hidden="1"/>
    </xf>
    <xf numFmtId="0" fontId="1" fillId="7" borderId="2" xfId="1" applyFill="1" applyBorder="1" applyAlignment="1" applyProtection="1">
      <alignment horizontal="center" vertical="center" wrapText="1"/>
      <protection hidden="1"/>
    </xf>
    <xf numFmtId="0" fontId="8" fillId="7" borderId="3" xfId="0" applyFont="1" applyFill="1" applyBorder="1" applyAlignment="1" applyProtection="1">
      <alignment horizontal="center" vertical="center" wrapText="1"/>
      <protection hidden="1"/>
    </xf>
    <xf numFmtId="0" fontId="8" fillId="7" borderId="1" xfId="0" applyFont="1" applyFill="1" applyBorder="1" applyAlignment="1" applyProtection="1">
      <alignment horizontal="center" vertical="center" wrapText="1"/>
      <protection hidden="1"/>
    </xf>
    <xf numFmtId="0" fontId="8" fillId="7" borderId="2" xfId="0" applyFont="1" applyFill="1" applyBorder="1" applyAlignment="1" applyProtection="1">
      <alignment horizontal="center" vertical="center" wrapText="1"/>
      <protection hidden="1"/>
    </xf>
    <xf numFmtId="0" fontId="8" fillId="7" borderId="53" xfId="0" applyFont="1" applyFill="1" applyBorder="1" applyAlignment="1" applyProtection="1">
      <alignment horizontal="center" vertical="center" wrapText="1"/>
      <protection hidden="1"/>
    </xf>
    <xf numFmtId="0" fontId="8" fillId="7" borderId="54" xfId="0" applyFont="1" applyFill="1" applyBorder="1" applyAlignment="1" applyProtection="1">
      <alignment horizontal="center" vertical="center" wrapText="1"/>
      <protection hidden="1"/>
    </xf>
    <xf numFmtId="0" fontId="8" fillId="7" borderId="55" xfId="0" applyFont="1" applyFill="1" applyBorder="1" applyAlignment="1" applyProtection="1">
      <alignment horizontal="center" vertical="center" wrapText="1"/>
      <protection hidden="1"/>
    </xf>
    <xf numFmtId="14" fontId="25" fillId="15" borderId="7" xfId="0" applyNumberFormat="1" applyFont="1" applyFill="1" applyBorder="1" applyAlignment="1">
      <alignment horizontal="center" vertical="center" wrapText="1"/>
    </xf>
    <xf numFmtId="14" fontId="25" fillId="15" borderId="70" xfId="0" applyNumberFormat="1" applyFont="1" applyFill="1" applyBorder="1" applyAlignment="1">
      <alignment horizontal="center" vertical="center" wrapText="1"/>
    </xf>
    <xf numFmtId="14" fontId="25" fillId="15" borderId="24" xfId="0" applyNumberFormat="1" applyFont="1" applyFill="1" applyBorder="1" applyAlignment="1">
      <alignment horizontal="center" vertical="center" wrapText="1"/>
    </xf>
    <xf numFmtId="0" fontId="25" fillId="15" borderId="8" xfId="0" applyFont="1" applyFill="1" applyBorder="1" applyAlignment="1">
      <alignment horizontal="center" vertical="center" wrapText="1"/>
    </xf>
    <xf numFmtId="0" fontId="25" fillId="15" borderId="11" xfId="0" applyFont="1" applyFill="1" applyBorder="1" applyAlignment="1">
      <alignment horizontal="center" vertical="center" wrapText="1"/>
    </xf>
    <xf numFmtId="0" fontId="25" fillId="15" borderId="25" xfId="0" applyFont="1" applyFill="1" applyBorder="1" applyAlignment="1">
      <alignment horizontal="center" vertical="center" wrapText="1"/>
    </xf>
    <xf numFmtId="0" fontId="22" fillId="3" borderId="80" xfId="0" applyFont="1" applyFill="1" applyBorder="1" applyAlignment="1">
      <alignment horizontal="center" vertical="center" wrapText="1"/>
    </xf>
    <xf numFmtId="0" fontId="22" fillId="3" borderId="81" xfId="0" applyFont="1" applyFill="1" applyBorder="1" applyAlignment="1">
      <alignment horizontal="center" vertical="center" wrapText="1"/>
    </xf>
    <xf numFmtId="0" fontId="25" fillId="15" borderId="65" xfId="0" applyFont="1" applyFill="1" applyBorder="1" applyAlignment="1">
      <alignment horizontal="center" vertical="center" wrapText="1"/>
    </xf>
    <xf numFmtId="0" fontId="25" fillId="15" borderId="48" xfId="0" applyFont="1" applyFill="1" applyBorder="1" applyAlignment="1">
      <alignment horizontal="center" vertical="center" wrapText="1"/>
    </xf>
    <xf numFmtId="0" fontId="22" fillId="3" borderId="79" xfId="0" applyFont="1" applyFill="1" applyBorder="1" applyAlignment="1">
      <alignment horizontal="center" vertical="center" wrapText="1"/>
    </xf>
    <xf numFmtId="0" fontId="24" fillId="15" borderId="50" xfId="0" applyFont="1" applyFill="1" applyBorder="1" applyAlignment="1">
      <alignment horizontal="center" vertical="center" wrapText="1"/>
    </xf>
    <xf numFmtId="0" fontId="24" fillId="15" borderId="45" xfId="0" applyFont="1" applyFill="1" applyBorder="1" applyAlignment="1">
      <alignment horizontal="center" vertical="center" wrapText="1"/>
    </xf>
    <xf numFmtId="0" fontId="25" fillId="15" borderId="50" xfId="0" applyFont="1" applyFill="1" applyBorder="1" applyAlignment="1">
      <alignment horizontal="center" vertical="center" wrapText="1"/>
    </xf>
    <xf numFmtId="0" fontId="24" fillId="15" borderId="58" xfId="0" applyFont="1" applyFill="1" applyBorder="1" applyAlignment="1">
      <alignment horizontal="center" vertical="center" wrapText="1"/>
    </xf>
    <xf numFmtId="0" fontId="24" fillId="15" borderId="60" xfId="0" applyFont="1" applyFill="1" applyBorder="1" applyAlignment="1">
      <alignment horizontal="center" vertical="center" wrapText="1"/>
    </xf>
    <xf numFmtId="0" fontId="24" fillId="15" borderId="7" xfId="0" applyFont="1" applyFill="1" applyBorder="1" applyAlignment="1">
      <alignment horizontal="center" vertical="center" wrapText="1"/>
    </xf>
    <xf numFmtId="0" fontId="24" fillId="15" borderId="71" xfId="0" applyFont="1" applyFill="1" applyBorder="1" applyAlignment="1">
      <alignment horizontal="center" vertical="center" wrapText="1"/>
    </xf>
    <xf numFmtId="0" fontId="24" fillId="15" borderId="8" xfId="0" applyFont="1" applyFill="1" applyBorder="1" applyAlignment="1">
      <alignment horizontal="center" vertical="center" wrapText="1"/>
    </xf>
    <xf numFmtId="0" fontId="24" fillId="15" borderId="12" xfId="0" applyFont="1" applyFill="1" applyBorder="1" applyAlignment="1">
      <alignment horizontal="center" vertical="center" wrapText="1"/>
    </xf>
    <xf numFmtId="0" fontId="25" fillId="15" borderId="53" xfId="0" applyFont="1" applyFill="1" applyBorder="1" applyAlignment="1">
      <alignment horizontal="center" vertical="center" wrapText="1"/>
    </xf>
    <xf numFmtId="0" fontId="25" fillId="15" borderId="55" xfId="0" applyFont="1" applyFill="1" applyBorder="1" applyAlignment="1">
      <alignment horizontal="center" vertical="center" wrapText="1"/>
    </xf>
    <xf numFmtId="0" fontId="25" fillId="15" borderId="24" xfId="0" applyFont="1" applyFill="1" applyBorder="1" applyAlignment="1">
      <alignment horizontal="center" vertical="center" wrapText="1"/>
    </xf>
    <xf numFmtId="0" fontId="25" fillId="15" borderId="58" xfId="0" applyFont="1" applyFill="1" applyBorder="1" applyAlignment="1">
      <alignment horizontal="center" vertical="center" wrapText="1"/>
    </xf>
    <xf numFmtId="0" fontId="25" fillId="15" borderId="59" xfId="0" applyFont="1" applyFill="1" applyBorder="1" applyAlignment="1">
      <alignment horizontal="center" vertical="center" wrapText="1"/>
    </xf>
    <xf numFmtId="0" fontId="25" fillId="15" borderId="62" xfId="0" applyFont="1" applyFill="1" applyBorder="1" applyAlignment="1">
      <alignment horizontal="center" vertical="center" wrapText="1"/>
    </xf>
    <xf numFmtId="0" fontId="26" fillId="15" borderId="67" xfId="0" applyFont="1" applyFill="1" applyBorder="1" applyAlignment="1">
      <alignment horizontal="center" vertical="center" textRotation="90" wrapText="1"/>
    </xf>
    <xf numFmtId="0" fontId="26" fillId="15" borderId="0" xfId="0" applyFont="1" applyFill="1" applyBorder="1" applyAlignment="1">
      <alignment horizontal="center" vertical="center" textRotation="90" wrapText="1"/>
    </xf>
    <xf numFmtId="0" fontId="26" fillId="15" borderId="33" xfId="0" applyFont="1" applyFill="1" applyBorder="1" applyAlignment="1">
      <alignment horizontal="center" vertical="center" textRotation="90" wrapText="1"/>
    </xf>
    <xf numFmtId="0" fontId="25" fillId="15" borderId="80" xfId="0" applyFont="1" applyFill="1" applyBorder="1" applyAlignment="1">
      <alignment horizontal="center" vertical="center" wrapText="1"/>
    </xf>
    <xf numFmtId="0" fontId="25" fillId="15" borderId="39" xfId="0" applyFont="1" applyFill="1" applyBorder="1" applyAlignment="1">
      <alignment horizontal="center" vertical="center" wrapText="1"/>
    </xf>
    <xf numFmtId="0" fontId="25" fillId="15" borderId="81" xfId="0" applyFont="1" applyFill="1" applyBorder="1" applyAlignment="1">
      <alignment horizontal="center" vertical="center" wrapText="1"/>
    </xf>
    <xf numFmtId="0" fontId="25" fillId="15" borderId="57" xfId="0" applyFont="1" applyFill="1" applyBorder="1" applyAlignment="1">
      <alignment horizontal="center" vertical="center" wrapText="1"/>
    </xf>
    <xf numFmtId="0" fontId="25" fillId="15" borderId="3" xfId="0" applyFont="1" applyFill="1" applyBorder="1" applyAlignment="1">
      <alignment horizontal="center" vertical="center" wrapText="1"/>
    </xf>
    <xf numFmtId="0" fontId="25" fillId="15" borderId="2" xfId="0" applyFont="1" applyFill="1" applyBorder="1" applyAlignment="1">
      <alignment horizontal="center" vertical="center" wrapText="1"/>
    </xf>
    <xf numFmtId="14" fontId="25" fillId="15" borderId="79" xfId="0" applyNumberFormat="1" applyFont="1" applyFill="1" applyBorder="1" applyAlignment="1">
      <alignment horizontal="center" vertical="center" wrapText="1"/>
    </xf>
    <xf numFmtId="0" fontId="25" fillId="15" borderId="74" xfId="0" applyFont="1" applyFill="1" applyBorder="1" applyAlignment="1">
      <alignment horizontal="center" vertical="center" wrapText="1"/>
    </xf>
    <xf numFmtId="0" fontId="25" fillId="15" borderId="47" xfId="0" applyFont="1" applyFill="1" applyBorder="1" applyAlignment="1">
      <alignment horizontal="center" vertical="center" wrapText="1"/>
    </xf>
    <xf numFmtId="0" fontId="25" fillId="15" borderId="1" xfId="0" applyFont="1" applyFill="1" applyBorder="1" applyAlignment="1">
      <alignment horizontal="center" vertical="center" wrapText="1"/>
    </xf>
    <xf numFmtId="14" fontId="25" fillId="15" borderId="72" xfId="0" applyNumberFormat="1" applyFont="1" applyFill="1" applyBorder="1" applyAlignment="1">
      <alignment horizontal="center" vertical="center" wrapText="1"/>
    </xf>
    <xf numFmtId="14" fontId="25" fillId="15" borderId="74" xfId="0" applyNumberFormat="1" applyFont="1" applyFill="1" applyBorder="1" applyAlignment="1">
      <alignment horizontal="center" vertical="center" wrapText="1"/>
    </xf>
    <xf numFmtId="0" fontId="25" fillId="15" borderId="19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left" wrapText="1"/>
    </xf>
    <xf numFmtId="0" fontId="17" fillId="7" borderId="1" xfId="0" applyFont="1" applyFill="1" applyBorder="1" applyAlignment="1">
      <alignment horizontal="left" wrapText="1"/>
    </xf>
    <xf numFmtId="0" fontId="17" fillId="7" borderId="2" xfId="0" applyFont="1" applyFill="1" applyBorder="1" applyAlignment="1">
      <alignment horizontal="left" wrapText="1"/>
    </xf>
    <xf numFmtId="0" fontId="17" fillId="3" borderId="0" xfId="0" applyFont="1" applyFill="1" applyAlignment="1" applyProtection="1">
      <alignment horizontal="left"/>
      <protection locked="0"/>
    </xf>
    <xf numFmtId="0" fontId="17" fillId="3" borderId="0" xfId="0" applyFont="1" applyFill="1" applyAlignment="1">
      <alignment horizontal="left" wrapText="1"/>
    </xf>
    <xf numFmtId="0" fontId="1" fillId="3" borderId="0" xfId="1" applyFill="1" applyAlignment="1" applyProtection="1">
      <alignment horizontal="left"/>
      <protection locked="0"/>
    </xf>
    <xf numFmtId="0" fontId="30" fillId="2" borderId="103" xfId="2" applyFont="1" applyFill="1" applyBorder="1" applyAlignment="1" applyProtection="1">
      <alignment horizontal="center" vertical="center"/>
      <protection hidden="1"/>
    </xf>
    <xf numFmtId="0" fontId="30" fillId="2" borderId="104" xfId="2" applyFont="1" applyFill="1" applyBorder="1" applyAlignment="1" applyProtection="1">
      <alignment horizontal="center" vertical="center"/>
      <protection hidden="1"/>
    </xf>
    <xf numFmtId="0" fontId="30" fillId="2" borderId="87" xfId="2" applyFont="1" applyFill="1" applyBorder="1" applyAlignment="1" applyProtection="1">
      <alignment horizontal="center" vertical="center" wrapText="1"/>
      <protection hidden="1"/>
    </xf>
    <xf numFmtId="0" fontId="30" fillId="2" borderId="89" xfId="2" applyFont="1" applyFill="1" applyBorder="1" applyAlignment="1" applyProtection="1">
      <alignment horizontal="center" vertical="center" wrapText="1"/>
      <protection hidden="1"/>
    </xf>
    <xf numFmtId="0" fontId="30" fillId="2" borderId="105" xfId="2" applyFont="1" applyFill="1" applyBorder="1" applyAlignment="1" applyProtection="1">
      <alignment horizontal="center" vertical="center" wrapText="1"/>
      <protection hidden="1"/>
    </xf>
    <xf numFmtId="0" fontId="30" fillId="2" borderId="106" xfId="2" applyFont="1" applyFill="1" applyBorder="1" applyAlignment="1" applyProtection="1">
      <alignment horizontal="center" vertical="center" wrapText="1"/>
      <protection hidden="1"/>
    </xf>
    <xf numFmtId="0" fontId="20" fillId="13" borderId="70" xfId="2" applyNumberFormat="1" applyFont="1" applyFill="1" applyBorder="1" applyAlignment="1" applyProtection="1">
      <alignment horizontal="center" vertical="center"/>
      <protection locked="0" hidden="1"/>
    </xf>
    <xf numFmtId="0" fontId="20" fillId="13" borderId="65" xfId="2" applyNumberFormat="1" applyFont="1" applyFill="1" applyBorder="1" applyAlignment="1" applyProtection="1">
      <alignment horizontal="center" vertical="center"/>
      <protection locked="0" hidden="1"/>
    </xf>
    <xf numFmtId="0" fontId="20" fillId="13" borderId="24" xfId="2" applyNumberFormat="1" applyFont="1" applyFill="1" applyBorder="1" applyAlignment="1" applyProtection="1">
      <alignment horizontal="center" vertical="center"/>
      <protection locked="0" hidden="1"/>
    </xf>
    <xf numFmtId="0" fontId="20" fillId="13" borderId="48" xfId="2" applyNumberFormat="1" applyFont="1" applyFill="1" applyBorder="1" applyAlignment="1" applyProtection="1">
      <alignment horizontal="center" vertical="center"/>
      <protection locked="0" hidden="1"/>
    </xf>
    <xf numFmtId="0" fontId="15" fillId="3" borderId="72" xfId="2" applyFont="1" applyFill="1" applyBorder="1" applyAlignment="1" applyProtection="1">
      <alignment horizontal="center" vertical="center"/>
      <protection hidden="1"/>
    </xf>
    <xf numFmtId="0" fontId="15" fillId="3" borderId="46" xfId="2" applyFont="1" applyFill="1" applyBorder="1" applyAlignment="1" applyProtection="1">
      <alignment horizontal="center" vertical="center"/>
      <protection hidden="1"/>
    </xf>
    <xf numFmtId="0" fontId="30" fillId="2" borderId="98" xfId="2" applyFont="1" applyFill="1" applyBorder="1" applyAlignment="1" applyProtection="1">
      <alignment horizontal="center" vertical="top" wrapText="1"/>
      <protection hidden="1"/>
    </xf>
    <xf numFmtId="0" fontId="30" fillId="2" borderId="99" xfId="2" applyFont="1" applyFill="1" applyBorder="1" applyAlignment="1" applyProtection="1">
      <alignment horizontal="center" vertical="top" wrapText="1"/>
      <protection hidden="1"/>
    </xf>
    <xf numFmtId="0" fontId="30" fillId="2" borderId="100" xfId="2" applyFont="1" applyFill="1" applyBorder="1" applyAlignment="1" applyProtection="1">
      <alignment horizontal="center" vertical="top" wrapText="1"/>
      <protection hidden="1"/>
    </xf>
    <xf numFmtId="0" fontId="32" fillId="2" borderId="87" xfId="2" applyFont="1" applyFill="1" applyBorder="1" applyAlignment="1" applyProtection="1">
      <alignment horizontal="center" vertical="center"/>
      <protection hidden="1"/>
    </xf>
    <xf numFmtId="0" fontId="32" fillId="2" borderId="90" xfId="2" applyFont="1" applyFill="1" applyBorder="1" applyAlignment="1" applyProtection="1">
      <alignment horizontal="center" vertical="center"/>
      <protection hidden="1"/>
    </xf>
    <xf numFmtId="0" fontId="32" fillId="2" borderId="92" xfId="2" applyFont="1" applyFill="1" applyBorder="1" applyAlignment="1" applyProtection="1">
      <alignment horizontal="center" vertical="center"/>
      <protection hidden="1"/>
    </xf>
    <xf numFmtId="0" fontId="20" fillId="3" borderId="4" xfId="2" applyFont="1" applyFill="1" applyBorder="1" applyAlignment="1" applyProtection="1">
      <alignment horizontal="center" vertical="center" wrapText="1"/>
      <protection hidden="1"/>
    </xf>
    <xf numFmtId="0" fontId="20" fillId="3" borderId="35" xfId="2" applyFont="1" applyFill="1" applyBorder="1" applyAlignment="1" applyProtection="1">
      <alignment horizontal="center" vertical="center" wrapText="1"/>
      <protection hidden="1"/>
    </xf>
    <xf numFmtId="164" fontId="20" fillId="14" borderId="4" xfId="2" applyNumberFormat="1" applyFont="1" applyFill="1" applyBorder="1" applyAlignment="1" applyProtection="1">
      <alignment horizontal="center" vertical="center" wrapText="1"/>
      <protection hidden="1"/>
    </xf>
    <xf numFmtId="164" fontId="20" fillId="14" borderId="35" xfId="2" applyNumberFormat="1" applyFont="1" applyFill="1" applyBorder="1" applyAlignment="1" applyProtection="1">
      <alignment horizontal="center" vertical="center" wrapText="1"/>
      <protection hidden="1"/>
    </xf>
    <xf numFmtId="0" fontId="20" fillId="3" borderId="6" xfId="2" applyFont="1" applyFill="1" applyBorder="1" applyAlignment="1" applyProtection="1">
      <alignment horizontal="center" vertical="center" wrapText="1"/>
      <protection hidden="1"/>
    </xf>
    <xf numFmtId="0" fontId="20" fillId="13" borderId="64" xfId="2" applyNumberFormat="1" applyFont="1" applyFill="1" applyBorder="1" applyAlignment="1" applyProtection="1">
      <alignment horizontal="center" vertical="center"/>
      <protection locked="0" hidden="1"/>
    </xf>
    <xf numFmtId="0" fontId="20" fillId="13" borderId="66" xfId="2" applyNumberFormat="1" applyFont="1" applyFill="1" applyBorder="1" applyAlignment="1" applyProtection="1">
      <alignment horizontal="center" vertical="center"/>
      <protection locked="0" hidden="1"/>
    </xf>
    <xf numFmtId="0" fontId="15" fillId="3" borderId="67" xfId="2" applyFont="1" applyFill="1" applyBorder="1" applyAlignment="1" applyProtection="1">
      <alignment horizontal="center" vertical="center"/>
      <protection hidden="1"/>
    </xf>
    <xf numFmtId="0" fontId="15" fillId="3" borderId="70" xfId="2" applyFont="1" applyFill="1" applyBorder="1" applyAlignment="1" applyProtection="1">
      <alignment horizontal="center" vertical="center"/>
      <protection hidden="1"/>
    </xf>
    <xf numFmtId="0" fontId="15" fillId="3" borderId="65" xfId="2" applyFont="1" applyFill="1" applyBorder="1" applyAlignment="1" applyProtection="1">
      <alignment horizontal="center" vertical="center"/>
      <protection hidden="1"/>
    </xf>
    <xf numFmtId="10" fontId="15" fillId="3" borderId="71" xfId="2" applyNumberFormat="1" applyFont="1" applyFill="1" applyBorder="1" applyAlignment="1" applyProtection="1">
      <alignment horizontal="center" vertical="center"/>
      <protection hidden="1"/>
    </xf>
    <xf numFmtId="10" fontId="15" fillId="3" borderId="45" xfId="2" applyNumberFormat="1" applyFont="1" applyFill="1" applyBorder="1" applyAlignment="1" applyProtection="1">
      <alignment horizontal="center" vertical="center"/>
      <protection hidden="1"/>
    </xf>
    <xf numFmtId="0" fontId="20" fillId="13" borderId="7" xfId="2" applyNumberFormat="1" applyFont="1" applyFill="1" applyBorder="1" applyAlignment="1" applyProtection="1">
      <alignment horizontal="center" vertical="center"/>
      <protection locked="0" hidden="1"/>
    </xf>
    <xf numFmtId="0" fontId="20" fillId="13" borderId="50" xfId="2" applyNumberFormat="1" applyFont="1" applyFill="1" applyBorder="1" applyAlignment="1" applyProtection="1">
      <alignment horizontal="center" vertical="center"/>
      <protection locked="0" hidden="1"/>
    </xf>
    <xf numFmtId="0" fontId="15" fillId="3" borderId="14" xfId="2" applyFont="1" applyFill="1" applyBorder="1" applyAlignment="1" applyProtection="1">
      <alignment horizontal="center" vertical="center"/>
      <protection hidden="1"/>
    </xf>
    <xf numFmtId="0" fontId="15" fillId="3" borderId="64" xfId="2" applyFont="1" applyFill="1" applyBorder="1" applyAlignment="1" applyProtection="1">
      <alignment horizontal="center" vertical="center"/>
      <protection hidden="1"/>
    </xf>
    <xf numFmtId="10" fontId="15" fillId="3" borderId="15" xfId="2" applyNumberFormat="1" applyFont="1" applyFill="1" applyBorder="1" applyAlignment="1" applyProtection="1">
      <alignment horizontal="center" vertical="center"/>
      <protection hidden="1"/>
    </xf>
    <xf numFmtId="10" fontId="15" fillId="3" borderId="77" xfId="2" applyNumberFormat="1" applyFont="1" applyFill="1" applyBorder="1" applyAlignment="1" applyProtection="1">
      <alignment horizontal="center" vertical="center"/>
      <protection hidden="1"/>
    </xf>
    <xf numFmtId="0" fontId="20" fillId="13" borderId="63" xfId="2" applyNumberFormat="1" applyFont="1" applyFill="1" applyBorder="1" applyAlignment="1" applyProtection="1">
      <alignment horizontal="center" vertical="center"/>
      <protection locked="0" hidden="1"/>
    </xf>
    <xf numFmtId="0" fontId="20" fillId="3" borderId="53" xfId="2" applyFont="1" applyFill="1" applyBorder="1" applyAlignment="1" applyProtection="1">
      <alignment horizontal="center" vertical="center" wrapText="1"/>
      <protection hidden="1"/>
    </xf>
    <xf numFmtId="0" fontId="20" fillId="3" borderId="49" xfId="2" applyFont="1" applyFill="1" applyBorder="1" applyAlignment="1" applyProtection="1">
      <alignment horizontal="center" vertical="center" wrapText="1"/>
      <protection hidden="1"/>
    </xf>
    <xf numFmtId="0" fontId="20" fillId="3" borderId="58" xfId="2" applyFont="1" applyFill="1" applyBorder="1" applyAlignment="1" applyProtection="1">
      <alignment horizontal="center" vertical="center" wrapText="1"/>
      <protection hidden="1"/>
    </xf>
    <xf numFmtId="0" fontId="20" fillId="3" borderId="32" xfId="2" applyFont="1" applyFill="1" applyBorder="1" applyAlignment="1" applyProtection="1">
      <alignment horizontal="center" vertical="center" wrapText="1"/>
      <protection hidden="1"/>
    </xf>
    <xf numFmtId="0" fontId="20" fillId="3" borderId="60" xfId="2" applyFont="1" applyFill="1" applyBorder="1" applyAlignment="1" applyProtection="1">
      <alignment horizontal="center" vertical="center" wrapText="1"/>
      <protection hidden="1"/>
    </xf>
    <xf numFmtId="0" fontId="20" fillId="3" borderId="61" xfId="2" applyFont="1" applyFill="1" applyBorder="1" applyAlignment="1" applyProtection="1">
      <alignment horizontal="center" vertical="center" wrapText="1"/>
      <protection hidden="1"/>
    </xf>
    <xf numFmtId="0" fontId="20" fillId="3" borderId="23" xfId="2" applyFont="1" applyFill="1" applyBorder="1" applyAlignment="1" applyProtection="1">
      <alignment horizontal="center" vertical="center" wrapText="1"/>
      <protection hidden="1"/>
    </xf>
    <xf numFmtId="0" fontId="20" fillId="3" borderId="21" xfId="2" applyFont="1" applyFill="1" applyBorder="1" applyAlignment="1" applyProtection="1">
      <alignment horizontal="center" vertical="center" wrapText="1"/>
      <protection hidden="1"/>
    </xf>
    <xf numFmtId="10" fontId="20" fillId="3" borderId="62" xfId="2" applyNumberFormat="1" applyFont="1" applyFill="1" applyBorder="1" applyAlignment="1" applyProtection="1">
      <alignment horizontal="center" vertical="center" wrapText="1"/>
      <protection hidden="1"/>
    </xf>
    <xf numFmtId="10" fontId="20" fillId="3" borderId="27" xfId="2" applyNumberFormat="1" applyFont="1" applyFill="1" applyBorder="1" applyAlignment="1" applyProtection="1">
      <alignment horizontal="center" vertical="center" wrapText="1"/>
      <protection hidden="1"/>
    </xf>
    <xf numFmtId="0" fontId="20" fillId="3" borderId="54" xfId="2" applyFont="1" applyFill="1" applyBorder="1" applyAlignment="1" applyProtection="1">
      <alignment horizontal="center" vertical="center" wrapText="1"/>
      <protection hidden="1"/>
    </xf>
    <xf numFmtId="0" fontId="20" fillId="3" borderId="55" xfId="2" applyFont="1" applyFill="1" applyBorder="1" applyAlignment="1" applyProtection="1">
      <alignment horizontal="center" vertical="center" wrapText="1"/>
      <protection hidden="1"/>
    </xf>
    <xf numFmtId="0" fontId="20" fillId="3" borderId="33" xfId="2" applyFont="1" applyFill="1" applyBorder="1" applyAlignment="1" applyProtection="1">
      <alignment horizontal="center" vertical="center" wrapText="1"/>
      <protection hidden="1"/>
    </xf>
    <xf numFmtId="0" fontId="20" fillId="3" borderId="34" xfId="2" applyFont="1" applyFill="1" applyBorder="1" applyAlignment="1" applyProtection="1">
      <alignment horizontal="center" vertical="center" wrapText="1"/>
      <protection hidden="1"/>
    </xf>
    <xf numFmtId="0" fontId="19" fillId="14" borderId="4" xfId="2" applyFont="1" applyFill="1" applyBorder="1" applyAlignment="1" applyProtection="1">
      <alignment horizontal="center" vertical="center" wrapText="1"/>
      <protection hidden="1"/>
    </xf>
    <xf numFmtId="0" fontId="19" fillId="14" borderId="6" xfId="2" applyFont="1" applyFill="1" applyBorder="1" applyAlignment="1" applyProtection="1">
      <alignment horizontal="center" vertical="center" wrapText="1"/>
      <protection hidden="1"/>
    </xf>
    <xf numFmtId="0" fontId="19" fillId="14" borderId="35" xfId="2" applyFont="1" applyFill="1" applyBorder="1" applyAlignment="1" applyProtection="1">
      <alignment horizontal="center" vertical="center" wrapText="1"/>
      <protection hidden="1"/>
    </xf>
    <xf numFmtId="0" fontId="31" fillId="2" borderId="95" xfId="2" applyFont="1" applyFill="1" applyBorder="1" applyAlignment="1" applyProtection="1">
      <alignment horizontal="center" vertical="center"/>
      <protection hidden="1"/>
    </xf>
    <xf numFmtId="0" fontId="31" fillId="2" borderId="96" xfId="2" applyFont="1" applyFill="1" applyBorder="1" applyAlignment="1" applyProtection="1">
      <alignment horizontal="center" vertical="center"/>
      <protection hidden="1"/>
    </xf>
    <xf numFmtId="0" fontId="31" fillId="2" borderId="97" xfId="2" applyFont="1" applyFill="1" applyBorder="1" applyAlignment="1" applyProtection="1">
      <alignment horizontal="center" vertical="center"/>
      <protection hidden="1"/>
    </xf>
    <xf numFmtId="0" fontId="16" fillId="7" borderId="53" xfId="2" applyFont="1" applyFill="1" applyBorder="1" applyAlignment="1" applyProtection="1">
      <alignment horizontal="center" vertical="center" wrapText="1"/>
      <protection hidden="1"/>
    </xf>
    <xf numFmtId="0" fontId="16" fillId="7" borderId="54" xfId="2" applyFont="1" applyFill="1" applyBorder="1" applyAlignment="1" applyProtection="1">
      <alignment horizontal="center" vertical="center" wrapText="1"/>
      <protection hidden="1"/>
    </xf>
    <xf numFmtId="0" fontId="16" fillId="7" borderId="55" xfId="2" applyFont="1" applyFill="1" applyBorder="1" applyAlignment="1" applyProtection="1">
      <alignment horizontal="center" vertical="center" wrapText="1"/>
      <protection hidden="1"/>
    </xf>
    <xf numFmtId="0" fontId="16" fillId="7" borderId="49" xfId="2" applyFont="1" applyFill="1" applyBorder="1" applyAlignment="1" applyProtection="1">
      <alignment horizontal="center" vertical="center" wrapText="1"/>
      <protection hidden="1"/>
    </xf>
    <xf numFmtId="0" fontId="16" fillId="7" borderId="33" xfId="2" applyFont="1" applyFill="1" applyBorder="1" applyAlignment="1" applyProtection="1">
      <alignment horizontal="center" vertical="center" wrapText="1"/>
      <protection hidden="1"/>
    </xf>
    <xf numFmtId="0" fontId="16" fillId="7" borderId="34" xfId="2" applyFont="1" applyFill="1" applyBorder="1" applyAlignment="1" applyProtection="1">
      <alignment horizontal="center" vertical="center" wrapText="1"/>
      <protection hidden="1"/>
    </xf>
    <xf numFmtId="0" fontId="15" fillId="3" borderId="3" xfId="2" applyFont="1" applyFill="1" applyBorder="1" applyAlignment="1" applyProtection="1">
      <alignment horizontal="center" vertical="center"/>
      <protection hidden="1"/>
    </xf>
    <xf numFmtId="0" fontId="15" fillId="3" borderId="1" xfId="2" applyFont="1" applyFill="1" applyBorder="1" applyAlignment="1" applyProtection="1">
      <alignment horizontal="center" vertical="center"/>
      <protection hidden="1"/>
    </xf>
    <xf numFmtId="0" fontId="15" fillId="3" borderId="2" xfId="2" applyFont="1" applyFill="1" applyBorder="1" applyAlignment="1" applyProtection="1">
      <alignment horizontal="center" vertical="center"/>
      <protection hidden="1"/>
    </xf>
    <xf numFmtId="0" fontId="15" fillId="2" borderId="0" xfId="2" applyFont="1" applyFill="1" applyBorder="1" applyAlignment="1" applyProtection="1">
      <alignment horizontal="left" vertical="center"/>
      <protection hidden="1"/>
    </xf>
    <xf numFmtId="164" fontId="20" fillId="14" borderId="6" xfId="2" applyNumberFormat="1" applyFont="1" applyFill="1" applyBorder="1" applyAlignment="1" applyProtection="1">
      <alignment horizontal="center" vertical="center" wrapText="1"/>
      <protection hidden="1"/>
    </xf>
    <xf numFmtId="1" fontId="15" fillId="3" borderId="70" xfId="2" applyNumberFormat="1" applyFont="1" applyFill="1" applyBorder="1" applyAlignment="1" applyProtection="1">
      <alignment horizontal="center"/>
      <protection hidden="1"/>
    </xf>
    <xf numFmtId="1" fontId="15" fillId="3" borderId="45" xfId="2" applyNumberFormat="1" applyFont="1" applyFill="1" applyBorder="1" applyAlignment="1" applyProtection="1">
      <alignment horizontal="center"/>
      <protection hidden="1"/>
    </xf>
    <xf numFmtId="1" fontId="15" fillId="3" borderId="47" xfId="2" applyNumberFormat="1" applyFont="1" applyFill="1" applyBorder="1" applyAlignment="1" applyProtection="1">
      <alignment horizontal="center"/>
      <protection hidden="1"/>
    </xf>
    <xf numFmtId="0" fontId="20" fillId="3" borderId="75" xfId="2" applyFont="1" applyFill="1" applyBorder="1" applyAlignment="1" applyProtection="1">
      <alignment horizontal="center" vertical="center" wrapText="1"/>
      <protection hidden="1"/>
    </xf>
    <xf numFmtId="0" fontId="20" fillId="3" borderId="59" xfId="2" applyFont="1" applyFill="1" applyBorder="1" applyAlignment="1" applyProtection="1">
      <alignment horizontal="center" vertical="center" wrapText="1"/>
      <protection hidden="1"/>
    </xf>
    <xf numFmtId="0" fontId="20" fillId="3" borderId="17" xfId="2" applyFont="1" applyFill="1" applyBorder="1" applyAlignment="1" applyProtection="1">
      <alignment horizontal="center" vertical="center" wrapText="1"/>
      <protection hidden="1"/>
    </xf>
    <xf numFmtId="0" fontId="20" fillId="3" borderId="18" xfId="2" applyFont="1" applyFill="1" applyBorder="1" applyAlignment="1" applyProtection="1">
      <alignment horizontal="center" vertical="center" wrapText="1"/>
      <protection hidden="1"/>
    </xf>
    <xf numFmtId="0" fontId="20" fillId="3" borderId="16" xfId="2" applyFont="1" applyFill="1" applyBorder="1" applyAlignment="1" applyProtection="1">
      <alignment horizontal="center" vertical="center" wrapText="1"/>
      <protection hidden="1"/>
    </xf>
    <xf numFmtId="10" fontId="20" fillId="3" borderId="76" xfId="2" applyNumberFormat="1" applyFont="1" applyFill="1" applyBorder="1" applyAlignment="1" applyProtection="1">
      <alignment horizontal="center" vertical="center" wrapText="1"/>
      <protection hidden="1"/>
    </xf>
    <xf numFmtId="0" fontId="20" fillId="3" borderId="9" xfId="2" applyFont="1" applyFill="1" applyBorder="1" applyAlignment="1" applyProtection="1">
      <alignment horizontal="center" vertical="center" wrapText="1"/>
      <protection hidden="1"/>
    </xf>
    <xf numFmtId="0" fontId="20" fillId="3" borderId="0" xfId="2" applyFont="1" applyFill="1" applyBorder="1" applyAlignment="1" applyProtection="1">
      <alignment horizontal="center" vertical="center" wrapText="1"/>
      <protection hidden="1"/>
    </xf>
    <xf numFmtId="0" fontId="20" fillId="3" borderId="5" xfId="2" applyFont="1" applyFill="1" applyBorder="1" applyAlignment="1" applyProtection="1">
      <alignment horizontal="center" vertical="center" wrapText="1"/>
      <protection hidden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9" defaultPivotStyle="PivotStyleLight16"/>
  <colors>
    <mruColors>
      <color rgb="FFFFCC00"/>
      <color rgb="FFFF9900"/>
      <color rgb="FFCCFFCC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wildfish.moy.su/" TargetMode="External"/><Relationship Id="rId1" Type="http://schemas.openxmlformats.org/officeDocument/2006/relationships/hyperlink" Target="http://www.wildfish.moy.s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ildfish.moy.su/forum/19-7-1" TargetMode="External"/><Relationship Id="rId2" Type="http://schemas.openxmlformats.org/officeDocument/2006/relationships/hyperlink" Target="http://vkontakte.ru/club3439108" TargetMode="External"/><Relationship Id="rId1" Type="http://schemas.openxmlformats.org/officeDocument/2006/relationships/hyperlink" Target="http://wildfish.moy.su/forum/19-7-1" TargetMode="External"/><Relationship Id="rId4" Type="http://schemas.openxmlformats.org/officeDocument/2006/relationships/hyperlink" Target="http://rbk.moy.su/foru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 enableFormatConditionsCalculation="0">
    <tabColor theme="1"/>
    <pageSetUpPr fitToPage="1"/>
  </sheetPr>
  <dimension ref="A1:AE54"/>
  <sheetViews>
    <sheetView tabSelected="1" workbookViewId="0">
      <pane ySplit="8" topLeftCell="A41" activePane="bottomLeft" state="frozen"/>
      <selection pane="bottomLeft" activeCell="G50" sqref="G50"/>
    </sheetView>
  </sheetViews>
  <sheetFormatPr defaultRowHeight="15" outlineLevelCol="1"/>
  <cols>
    <col min="1" max="1" width="3.28515625" style="180" customWidth="1"/>
    <col min="2" max="2" width="9.140625" style="181" customWidth="1" outlineLevel="1"/>
    <col min="3" max="3" width="2.7109375" style="182" customWidth="1"/>
    <col min="4" max="4" width="21.28515625" style="182" customWidth="1"/>
    <col min="5" max="5" width="4.42578125" style="182" customWidth="1" outlineLevel="1"/>
    <col min="6" max="6" width="13.42578125" style="182" customWidth="1"/>
    <col min="7" max="7" width="12.28515625" style="182" customWidth="1" outlineLevel="1"/>
    <col min="8" max="8" width="6.5703125" style="182" customWidth="1" outlineLevel="1"/>
    <col min="9" max="9" width="5.5703125" style="182" customWidth="1" outlineLevel="1"/>
    <col min="10" max="10" width="9.42578125" style="182" customWidth="1" outlineLevel="1"/>
    <col min="11" max="11" width="7.28515625" style="182" customWidth="1" outlineLevel="1"/>
    <col min="12" max="12" width="8.140625" style="289" customWidth="1"/>
    <col min="13" max="13" width="8.5703125" style="182" customWidth="1"/>
    <col min="14" max="14" width="11" style="182" customWidth="1"/>
    <col min="15" max="15" width="8.5703125" style="182" customWidth="1" outlineLevel="1"/>
    <col min="16" max="22" width="2.42578125" style="182" customWidth="1" outlineLevel="1"/>
    <col min="23" max="26" width="2.85546875" style="182" customWidth="1" outlineLevel="1"/>
    <col min="27" max="16384" width="9.140625" style="180"/>
  </cols>
  <sheetData>
    <row r="1" spans="1:31" ht="15.75" thickBot="1">
      <c r="C1" s="306" t="s">
        <v>69</v>
      </c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8"/>
    </row>
    <row r="2" spans="1:31" ht="24.75" customHeight="1" thickBot="1">
      <c r="C2" s="309" t="s">
        <v>67</v>
      </c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1"/>
    </row>
    <row r="3" spans="1:31" ht="23.25">
      <c r="C3" s="312" t="s">
        <v>68</v>
      </c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4"/>
    </row>
    <row r="4" spans="1:31" ht="13.5" customHeight="1" thickBot="1">
      <c r="C4" s="183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5"/>
    </row>
    <row r="5" spans="1:31" s="186" customFormat="1" ht="13.5" customHeight="1">
      <c r="B5" s="187"/>
      <c r="C5" s="188"/>
      <c r="D5" s="189" t="s">
        <v>9</v>
      </c>
      <c r="E5" s="190"/>
      <c r="F5" s="191"/>
      <c r="G5" s="191"/>
      <c r="H5" s="191"/>
      <c r="I5" s="191"/>
      <c r="J5" s="191"/>
      <c r="K5" s="191"/>
      <c r="L5" s="191"/>
      <c r="M5" s="191"/>
      <c r="N5" s="192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</row>
    <row r="6" spans="1:31" s="199" customFormat="1" ht="11.25" customHeight="1" thickBot="1">
      <c r="A6" s="194"/>
      <c r="B6" s="195"/>
      <c r="C6" s="196"/>
      <c r="D6" s="197">
        <v>39820</v>
      </c>
      <c r="E6" s="198"/>
      <c r="F6" s="191"/>
      <c r="G6" s="191"/>
      <c r="H6" s="191"/>
      <c r="I6" s="191"/>
      <c r="J6" s="191"/>
      <c r="K6" s="191"/>
      <c r="L6" s="191"/>
      <c r="M6" s="191"/>
      <c r="N6" s="192"/>
    </row>
    <row r="7" spans="1:31" s="199" customFormat="1" ht="11.25" customHeight="1" thickBot="1">
      <c r="A7" s="194"/>
      <c r="B7" s="200"/>
      <c r="C7" s="201"/>
      <c r="D7" s="202"/>
      <c r="E7" s="202"/>
      <c r="F7" s="202"/>
      <c r="G7" s="303" t="s">
        <v>63</v>
      </c>
      <c r="H7" s="304"/>
      <c r="I7" s="304"/>
      <c r="J7" s="304"/>
      <c r="K7" s="305"/>
      <c r="L7" s="202"/>
      <c r="M7" s="203"/>
      <c r="N7" s="204"/>
      <c r="O7" s="301" t="s">
        <v>65</v>
      </c>
      <c r="P7" s="301"/>
      <c r="Q7" s="301"/>
      <c r="R7" s="301"/>
      <c r="S7" s="301"/>
      <c r="T7" s="301"/>
      <c r="U7" s="301"/>
      <c r="V7" s="301"/>
      <c r="W7" s="301"/>
      <c r="X7" s="301"/>
      <c r="Y7" s="301"/>
      <c r="Z7" s="302"/>
    </row>
    <row r="8" spans="1:31" s="220" customFormat="1" ht="26.25" customHeight="1" thickBot="1">
      <c r="A8" s="205"/>
      <c r="B8" s="206" t="s">
        <v>71</v>
      </c>
      <c r="C8" s="207" t="s">
        <v>11</v>
      </c>
      <c r="D8" s="208" t="s">
        <v>0</v>
      </c>
      <c r="E8" s="209" t="s">
        <v>7</v>
      </c>
      <c r="F8" s="210" t="s">
        <v>1</v>
      </c>
      <c r="G8" s="211" t="s">
        <v>64</v>
      </c>
      <c r="H8" s="211" t="s">
        <v>133</v>
      </c>
      <c r="I8" s="211" t="s">
        <v>2</v>
      </c>
      <c r="J8" s="211" t="s">
        <v>3</v>
      </c>
      <c r="K8" s="211" t="s">
        <v>4</v>
      </c>
      <c r="L8" s="212" t="s">
        <v>5</v>
      </c>
      <c r="M8" s="213" t="s">
        <v>66</v>
      </c>
      <c r="N8" s="208" t="s">
        <v>6</v>
      </c>
      <c r="O8" s="214" t="s">
        <v>70</v>
      </c>
      <c r="P8" s="215">
        <v>1</v>
      </c>
      <c r="Q8" s="216">
        <v>2</v>
      </c>
      <c r="R8" s="217">
        <v>3</v>
      </c>
      <c r="S8" s="218">
        <v>4</v>
      </c>
      <c r="T8" s="219">
        <v>5</v>
      </c>
      <c r="U8" s="219">
        <v>7</v>
      </c>
      <c r="V8" s="219">
        <v>9</v>
      </c>
      <c r="W8" s="219">
        <v>13</v>
      </c>
      <c r="X8" s="218">
        <v>17</v>
      </c>
      <c r="Y8" s="219">
        <v>25</v>
      </c>
      <c r="Z8" s="218">
        <v>33</v>
      </c>
    </row>
    <row r="9" spans="1:31">
      <c r="A9" s="221"/>
      <c r="B9" s="222" t="s">
        <v>72</v>
      </c>
      <c r="C9" s="223">
        <f>IF(C8="№",1,IF(OR(H9&lt;10,L9=L8,NOT(B9="актуальный")),C8,C8+1))</f>
        <v>1</v>
      </c>
      <c r="D9" s="224" t="s">
        <v>12</v>
      </c>
      <c r="E9" s="225" t="s">
        <v>8</v>
      </c>
      <c r="F9" s="226" t="s">
        <v>60</v>
      </c>
      <c r="G9" s="227">
        <v>2</v>
      </c>
      <c r="H9" s="227">
        <v>23</v>
      </c>
      <c r="I9" s="227">
        <v>13</v>
      </c>
      <c r="J9" s="227">
        <f t="shared" ref="J9:J54" si="0">H9-I9</f>
        <v>10</v>
      </c>
      <c r="K9" s="228">
        <f t="shared" ref="K9:K54" si="1">I9/H9</f>
        <v>0.56521739130434778</v>
      </c>
      <c r="L9" s="229">
        <v>2223</v>
      </c>
      <c r="M9" s="230" t="str">
        <f t="shared" ref="M9:M54" si="2">IF(L9&lt;1600,"Новичок",IF(L9&lt;2000,"Эксперт",IF(L9&lt;2400,"Мастер","Грандмастер")))</f>
        <v>Мастер</v>
      </c>
      <c r="N9" s="231">
        <v>39781</v>
      </c>
      <c r="O9" s="232">
        <f t="shared" ref="O9:O54" si="3">SUM(P9:R9)</f>
        <v>2</v>
      </c>
      <c r="P9" s="233"/>
      <c r="Q9" s="234">
        <v>2</v>
      </c>
      <c r="R9" s="233"/>
      <c r="S9" s="233"/>
      <c r="T9" s="233"/>
      <c r="U9" s="233"/>
      <c r="V9" s="233"/>
      <c r="W9" s="233"/>
      <c r="X9" s="233"/>
      <c r="Y9" s="233"/>
      <c r="Z9" s="233"/>
    </row>
    <row r="10" spans="1:31" ht="15" customHeight="1">
      <c r="A10" s="221"/>
      <c r="B10" s="222" t="s">
        <v>72</v>
      </c>
      <c r="C10" s="235">
        <f t="shared" ref="C10:C54" si="4">IF(C9="№",1,IF(OR(H10&lt;10,L10=L9,NOT(B10="актуальный")),C9,C9+1))</f>
        <v>2</v>
      </c>
      <c r="D10" s="236" t="s">
        <v>13</v>
      </c>
      <c r="E10" s="237" t="s">
        <v>8</v>
      </c>
      <c r="F10" s="238" t="s">
        <v>61</v>
      </c>
      <c r="G10" s="239">
        <v>2</v>
      </c>
      <c r="H10" s="239">
        <v>22</v>
      </c>
      <c r="I10" s="239">
        <v>14</v>
      </c>
      <c r="J10" s="239">
        <f t="shared" si="0"/>
        <v>8</v>
      </c>
      <c r="K10" s="240">
        <f t="shared" si="1"/>
        <v>0.63636363636363635</v>
      </c>
      <c r="L10" s="241">
        <v>2189</v>
      </c>
      <c r="M10" s="242" t="str">
        <f t="shared" si="2"/>
        <v>Мастер</v>
      </c>
      <c r="N10" s="243">
        <v>39781</v>
      </c>
      <c r="O10" s="244">
        <f t="shared" si="3"/>
        <v>2</v>
      </c>
      <c r="P10" s="245"/>
      <c r="Q10" s="246">
        <v>1</v>
      </c>
      <c r="R10" s="247">
        <v>1</v>
      </c>
      <c r="S10" s="245"/>
      <c r="T10" s="245"/>
      <c r="U10" s="245"/>
      <c r="V10" s="245"/>
      <c r="W10" s="245"/>
      <c r="X10" s="245"/>
      <c r="Y10" s="245"/>
      <c r="Z10" s="245"/>
    </row>
    <row r="11" spans="1:31">
      <c r="A11" s="221"/>
      <c r="B11" s="222" t="s">
        <v>72</v>
      </c>
      <c r="C11" s="235">
        <f t="shared" si="4"/>
        <v>3</v>
      </c>
      <c r="D11" s="236" t="s">
        <v>14</v>
      </c>
      <c r="E11" s="237" t="s">
        <v>8</v>
      </c>
      <c r="F11" s="238" t="s">
        <v>62</v>
      </c>
      <c r="G11" s="239">
        <v>10</v>
      </c>
      <c r="H11" s="239">
        <v>92</v>
      </c>
      <c r="I11" s="239">
        <v>77</v>
      </c>
      <c r="J11" s="239">
        <f t="shared" si="0"/>
        <v>15</v>
      </c>
      <c r="K11" s="240">
        <f t="shared" si="1"/>
        <v>0.83695652173913049</v>
      </c>
      <c r="L11" s="241">
        <v>2147</v>
      </c>
      <c r="M11" s="242" t="str">
        <f t="shared" si="2"/>
        <v>Мастер</v>
      </c>
      <c r="N11" s="243">
        <v>39796</v>
      </c>
      <c r="O11" s="244">
        <f t="shared" si="3"/>
        <v>10</v>
      </c>
      <c r="P11" s="248">
        <v>9</v>
      </c>
      <c r="Q11" s="246">
        <v>1</v>
      </c>
      <c r="R11" s="245"/>
      <c r="S11" s="245"/>
      <c r="T11" s="245"/>
      <c r="U11" s="245"/>
      <c r="V11" s="245"/>
      <c r="W11" s="245"/>
      <c r="X11" s="245"/>
      <c r="Y11" s="245"/>
      <c r="Z11" s="245"/>
    </row>
    <row r="12" spans="1:31">
      <c r="A12" s="221"/>
      <c r="B12" s="222" t="s">
        <v>72</v>
      </c>
      <c r="C12" s="235">
        <f t="shared" si="4"/>
        <v>4</v>
      </c>
      <c r="D12" s="236" t="s">
        <v>15</v>
      </c>
      <c r="E12" s="237" t="s">
        <v>8</v>
      </c>
      <c r="F12" s="238" t="s">
        <v>62</v>
      </c>
      <c r="G12" s="239">
        <v>11</v>
      </c>
      <c r="H12" s="239">
        <v>93</v>
      </c>
      <c r="I12" s="239">
        <v>70</v>
      </c>
      <c r="J12" s="239">
        <f t="shared" si="0"/>
        <v>23</v>
      </c>
      <c r="K12" s="240">
        <f t="shared" si="1"/>
        <v>0.75268817204301075</v>
      </c>
      <c r="L12" s="241">
        <v>2040</v>
      </c>
      <c r="M12" s="242" t="str">
        <f t="shared" si="2"/>
        <v>Мастер</v>
      </c>
      <c r="N12" s="243">
        <v>39796</v>
      </c>
      <c r="O12" s="244">
        <f t="shared" si="3"/>
        <v>10</v>
      </c>
      <c r="P12" s="248">
        <v>7</v>
      </c>
      <c r="Q12" s="245"/>
      <c r="R12" s="247">
        <v>3</v>
      </c>
      <c r="S12" s="245"/>
      <c r="T12" s="245">
        <v>1</v>
      </c>
      <c r="U12" s="245"/>
      <c r="V12" s="245"/>
      <c r="W12" s="245"/>
      <c r="X12" s="245"/>
      <c r="Y12" s="245"/>
      <c r="Z12" s="245"/>
    </row>
    <row r="13" spans="1:31">
      <c r="A13" s="221"/>
      <c r="B13" s="222" t="s">
        <v>72</v>
      </c>
      <c r="C13" s="235">
        <f t="shared" si="4"/>
        <v>5</v>
      </c>
      <c r="D13" s="236" t="s">
        <v>16</v>
      </c>
      <c r="E13" s="237" t="s">
        <v>8</v>
      </c>
      <c r="F13" s="238" t="s">
        <v>62</v>
      </c>
      <c r="G13" s="239">
        <v>14</v>
      </c>
      <c r="H13" s="239">
        <v>123</v>
      </c>
      <c r="I13" s="239">
        <v>81</v>
      </c>
      <c r="J13" s="239">
        <f t="shared" si="0"/>
        <v>42</v>
      </c>
      <c r="K13" s="240">
        <f t="shared" si="1"/>
        <v>0.65853658536585369</v>
      </c>
      <c r="L13" s="241">
        <v>1875</v>
      </c>
      <c r="M13" s="242" t="str">
        <f t="shared" si="2"/>
        <v>Эксперт</v>
      </c>
      <c r="N13" s="243">
        <v>39796</v>
      </c>
      <c r="O13" s="244">
        <f t="shared" si="3"/>
        <v>11</v>
      </c>
      <c r="P13" s="248">
        <v>3</v>
      </c>
      <c r="Q13" s="246">
        <v>8</v>
      </c>
      <c r="R13" s="245"/>
      <c r="S13" s="245">
        <v>2</v>
      </c>
      <c r="T13" s="245">
        <v>1</v>
      </c>
      <c r="U13" s="245"/>
      <c r="V13" s="245"/>
      <c r="W13" s="245"/>
      <c r="X13" s="245"/>
      <c r="Y13" s="245"/>
      <c r="Z13" s="245"/>
    </row>
    <row r="14" spans="1:31">
      <c r="A14" s="221"/>
      <c r="B14" s="222" t="s">
        <v>72</v>
      </c>
      <c r="C14" s="235">
        <f t="shared" si="4"/>
        <v>6</v>
      </c>
      <c r="D14" s="236" t="s">
        <v>17</v>
      </c>
      <c r="E14" s="237" t="s">
        <v>8</v>
      </c>
      <c r="F14" s="238" t="s">
        <v>62</v>
      </c>
      <c r="G14" s="239">
        <v>11</v>
      </c>
      <c r="H14" s="239">
        <v>94</v>
      </c>
      <c r="I14" s="239">
        <v>60</v>
      </c>
      <c r="J14" s="239">
        <f t="shared" si="0"/>
        <v>34</v>
      </c>
      <c r="K14" s="240">
        <f t="shared" si="1"/>
        <v>0.63829787234042556</v>
      </c>
      <c r="L14" s="241">
        <v>1826</v>
      </c>
      <c r="M14" s="242" t="str">
        <f t="shared" si="2"/>
        <v>Эксперт</v>
      </c>
      <c r="N14" s="243">
        <v>39796</v>
      </c>
      <c r="O14" s="244">
        <f t="shared" si="3"/>
        <v>7</v>
      </c>
      <c r="P14" s="248">
        <v>2</v>
      </c>
      <c r="Q14" s="246">
        <v>3</v>
      </c>
      <c r="R14" s="247">
        <v>2</v>
      </c>
      <c r="S14" s="245">
        <v>2</v>
      </c>
      <c r="T14" s="245">
        <v>2</v>
      </c>
      <c r="U14" s="245"/>
      <c r="V14" s="245"/>
      <c r="W14" s="245"/>
      <c r="X14" s="245"/>
      <c r="Y14" s="245"/>
      <c r="Z14" s="245"/>
    </row>
    <row r="15" spans="1:31">
      <c r="A15" s="221"/>
      <c r="B15" s="222" t="s">
        <v>72</v>
      </c>
      <c r="C15" s="235">
        <f t="shared" si="4"/>
        <v>7</v>
      </c>
      <c r="D15" s="236" t="s">
        <v>18</v>
      </c>
      <c r="E15" s="237" t="s">
        <v>8</v>
      </c>
      <c r="F15" s="238" t="s">
        <v>62</v>
      </c>
      <c r="G15" s="239">
        <v>6</v>
      </c>
      <c r="H15" s="239">
        <v>50</v>
      </c>
      <c r="I15" s="239">
        <v>27</v>
      </c>
      <c r="J15" s="239">
        <f t="shared" si="0"/>
        <v>23</v>
      </c>
      <c r="K15" s="240">
        <f t="shared" si="1"/>
        <v>0.54</v>
      </c>
      <c r="L15" s="241">
        <v>1730</v>
      </c>
      <c r="M15" s="242" t="str">
        <f t="shared" si="2"/>
        <v>Эксперт</v>
      </c>
      <c r="N15" s="243">
        <v>39781</v>
      </c>
      <c r="O15" s="244">
        <f t="shared" si="3"/>
        <v>5</v>
      </c>
      <c r="P15" s="245"/>
      <c r="Q15" s="246">
        <v>2</v>
      </c>
      <c r="R15" s="247">
        <v>3</v>
      </c>
      <c r="S15" s="245"/>
      <c r="T15" s="245">
        <v>1</v>
      </c>
      <c r="U15" s="245"/>
      <c r="V15" s="245"/>
      <c r="W15" s="245"/>
      <c r="X15" s="245"/>
      <c r="Y15" s="245"/>
      <c r="Z15" s="245"/>
    </row>
    <row r="16" spans="1:31">
      <c r="A16" s="221"/>
      <c r="B16" s="222" t="s">
        <v>72</v>
      </c>
      <c r="C16" s="235">
        <f t="shared" si="4"/>
        <v>8</v>
      </c>
      <c r="D16" s="236" t="s">
        <v>19</v>
      </c>
      <c r="E16" s="237" t="s">
        <v>8</v>
      </c>
      <c r="F16" s="238" t="s">
        <v>62</v>
      </c>
      <c r="G16" s="239">
        <v>7</v>
      </c>
      <c r="H16" s="239">
        <v>56</v>
      </c>
      <c r="I16" s="239">
        <v>29</v>
      </c>
      <c r="J16" s="239">
        <f t="shared" si="0"/>
        <v>27</v>
      </c>
      <c r="K16" s="240">
        <f t="shared" si="1"/>
        <v>0.5178571428571429</v>
      </c>
      <c r="L16" s="241">
        <v>1713</v>
      </c>
      <c r="M16" s="242" t="str">
        <f t="shared" si="2"/>
        <v>Эксперт</v>
      </c>
      <c r="N16" s="243">
        <v>39781</v>
      </c>
      <c r="O16" s="244">
        <f t="shared" si="3"/>
        <v>5</v>
      </c>
      <c r="P16" s="245"/>
      <c r="Q16" s="246">
        <v>2</v>
      </c>
      <c r="R16" s="247">
        <v>3</v>
      </c>
      <c r="S16" s="245"/>
      <c r="T16" s="245">
        <v>2</v>
      </c>
      <c r="U16" s="245"/>
      <c r="V16" s="245"/>
      <c r="W16" s="245"/>
      <c r="X16" s="245"/>
      <c r="Y16" s="245"/>
      <c r="Z16" s="245"/>
    </row>
    <row r="17" spans="1:26">
      <c r="A17" s="221"/>
      <c r="B17" s="264" t="s">
        <v>72</v>
      </c>
      <c r="C17" s="235">
        <f t="shared" si="4"/>
        <v>9</v>
      </c>
      <c r="D17" s="236" t="s">
        <v>20</v>
      </c>
      <c r="E17" s="237" t="s">
        <v>8</v>
      </c>
      <c r="F17" s="296" t="s">
        <v>62</v>
      </c>
      <c r="G17" s="239">
        <v>3</v>
      </c>
      <c r="H17" s="239">
        <v>14</v>
      </c>
      <c r="I17" s="239">
        <v>4</v>
      </c>
      <c r="J17" s="239">
        <f t="shared" si="0"/>
        <v>10</v>
      </c>
      <c r="K17" s="240">
        <f t="shared" si="1"/>
        <v>0.2857142857142857</v>
      </c>
      <c r="L17" s="241">
        <v>1653</v>
      </c>
      <c r="M17" s="242" t="str">
        <f t="shared" si="2"/>
        <v>Эксперт</v>
      </c>
      <c r="N17" s="243">
        <v>39781</v>
      </c>
      <c r="O17" s="297">
        <f t="shared" si="3"/>
        <v>1</v>
      </c>
      <c r="P17" s="298"/>
      <c r="Q17" s="298"/>
      <c r="R17" s="299">
        <v>1</v>
      </c>
      <c r="S17" s="298"/>
      <c r="T17" s="298">
        <v>1</v>
      </c>
      <c r="U17" s="298"/>
      <c r="V17" s="298"/>
      <c r="W17" s="298">
        <v>1</v>
      </c>
      <c r="X17" s="298"/>
      <c r="Y17" s="298"/>
      <c r="Z17" s="298"/>
    </row>
    <row r="18" spans="1:26">
      <c r="A18" s="221"/>
      <c r="B18" s="264" t="s">
        <v>72</v>
      </c>
      <c r="C18" s="235">
        <f t="shared" si="4"/>
        <v>10</v>
      </c>
      <c r="D18" s="236" t="s">
        <v>21</v>
      </c>
      <c r="E18" s="237" t="s">
        <v>8</v>
      </c>
      <c r="F18" s="238" t="s">
        <v>62</v>
      </c>
      <c r="G18" s="239">
        <v>12</v>
      </c>
      <c r="H18" s="239">
        <v>81</v>
      </c>
      <c r="I18" s="239">
        <v>46</v>
      </c>
      <c r="J18" s="239">
        <f t="shared" si="0"/>
        <v>35</v>
      </c>
      <c r="K18" s="240">
        <f t="shared" si="1"/>
        <v>0.5679012345679012</v>
      </c>
      <c r="L18" s="241">
        <v>1639</v>
      </c>
      <c r="M18" s="242" t="str">
        <f t="shared" si="2"/>
        <v>Эксперт</v>
      </c>
      <c r="N18" s="243">
        <v>39781</v>
      </c>
      <c r="O18" s="244">
        <f t="shared" si="3"/>
        <v>6</v>
      </c>
      <c r="P18" s="245"/>
      <c r="Q18" s="246">
        <v>2</v>
      </c>
      <c r="R18" s="247">
        <v>4</v>
      </c>
      <c r="S18" s="245">
        <v>3</v>
      </c>
      <c r="T18" s="245">
        <v>1</v>
      </c>
      <c r="U18" s="245">
        <v>2</v>
      </c>
      <c r="V18" s="245"/>
      <c r="W18" s="245"/>
      <c r="X18" s="245"/>
      <c r="Y18" s="245"/>
      <c r="Z18" s="245"/>
    </row>
    <row r="19" spans="1:26" s="263" customFormat="1">
      <c r="A19" s="249"/>
      <c r="B19" s="250" t="s">
        <v>73</v>
      </c>
      <c r="C19" s="251">
        <f t="shared" si="4"/>
        <v>10</v>
      </c>
      <c r="D19" s="252" t="s">
        <v>22</v>
      </c>
      <c r="E19" s="253" t="s">
        <v>8</v>
      </c>
      <c r="F19" s="254" t="s">
        <v>62</v>
      </c>
      <c r="G19" s="255">
        <v>1</v>
      </c>
      <c r="H19" s="255">
        <v>8</v>
      </c>
      <c r="I19" s="255">
        <v>4</v>
      </c>
      <c r="J19" s="255">
        <f t="shared" si="0"/>
        <v>4</v>
      </c>
      <c r="K19" s="256">
        <f t="shared" si="1"/>
        <v>0.5</v>
      </c>
      <c r="L19" s="257">
        <v>1614</v>
      </c>
      <c r="M19" s="258" t="str">
        <f t="shared" si="2"/>
        <v>Эксперт</v>
      </c>
      <c r="N19" s="259">
        <v>39731</v>
      </c>
      <c r="O19" s="260">
        <f t="shared" si="3"/>
        <v>0</v>
      </c>
      <c r="P19" s="261"/>
      <c r="Q19" s="261"/>
      <c r="R19" s="261"/>
      <c r="S19" s="261">
        <v>1</v>
      </c>
      <c r="T19" s="261"/>
      <c r="U19" s="261"/>
      <c r="V19" s="261"/>
      <c r="W19" s="261"/>
      <c r="X19" s="261"/>
      <c r="Y19" s="261"/>
      <c r="Z19" s="261"/>
    </row>
    <row r="20" spans="1:26">
      <c r="A20" s="221"/>
      <c r="B20" s="264" t="s">
        <v>72</v>
      </c>
      <c r="C20" s="235">
        <f t="shared" si="4"/>
        <v>11</v>
      </c>
      <c r="D20" s="236" t="s">
        <v>23</v>
      </c>
      <c r="E20" s="237" t="s">
        <v>58</v>
      </c>
      <c r="F20" s="238" t="s">
        <v>62</v>
      </c>
      <c r="G20" s="239">
        <v>8</v>
      </c>
      <c r="H20" s="239">
        <v>43</v>
      </c>
      <c r="I20" s="239">
        <v>17</v>
      </c>
      <c r="J20" s="239">
        <f t="shared" si="0"/>
        <v>26</v>
      </c>
      <c r="K20" s="240">
        <f t="shared" si="1"/>
        <v>0.39534883720930231</v>
      </c>
      <c r="L20" s="241">
        <v>1596</v>
      </c>
      <c r="M20" s="242" t="str">
        <f t="shared" si="2"/>
        <v>Новичок</v>
      </c>
      <c r="N20" s="243">
        <v>39781</v>
      </c>
      <c r="O20" s="244">
        <f t="shared" si="3"/>
        <v>0</v>
      </c>
      <c r="P20" s="245"/>
      <c r="Q20" s="245"/>
      <c r="R20" s="245"/>
      <c r="S20" s="245">
        <v>2</v>
      </c>
      <c r="T20" s="245">
        <v>5</v>
      </c>
      <c r="U20" s="245"/>
      <c r="V20" s="245">
        <v>1</v>
      </c>
      <c r="W20" s="245"/>
      <c r="X20" s="245"/>
      <c r="Y20" s="245"/>
      <c r="Z20" s="245"/>
    </row>
    <row r="21" spans="1:26" s="263" customFormat="1">
      <c r="A21" s="249"/>
      <c r="B21" s="250" t="s">
        <v>73</v>
      </c>
      <c r="C21" s="251">
        <f t="shared" si="4"/>
        <v>11</v>
      </c>
      <c r="D21" s="252" t="s">
        <v>24</v>
      </c>
      <c r="E21" s="253" t="s">
        <v>8</v>
      </c>
      <c r="F21" s="254" t="s">
        <v>62</v>
      </c>
      <c r="G21" s="255">
        <v>1</v>
      </c>
      <c r="H21" s="255">
        <v>3</v>
      </c>
      <c r="I21" s="255">
        <v>1</v>
      </c>
      <c r="J21" s="255">
        <f t="shared" si="0"/>
        <v>2</v>
      </c>
      <c r="K21" s="256">
        <f t="shared" si="1"/>
        <v>0.33333333333333331</v>
      </c>
      <c r="L21" s="257">
        <v>1586</v>
      </c>
      <c r="M21" s="258" t="str">
        <f t="shared" si="2"/>
        <v>Новичок</v>
      </c>
      <c r="N21" s="259">
        <v>39703</v>
      </c>
      <c r="O21" s="260">
        <f t="shared" si="3"/>
        <v>0</v>
      </c>
      <c r="P21" s="261"/>
      <c r="Q21" s="261"/>
      <c r="R21" s="261"/>
      <c r="S21" s="261">
        <v>1</v>
      </c>
      <c r="T21" s="261"/>
      <c r="U21" s="261"/>
      <c r="V21" s="261"/>
      <c r="W21" s="261"/>
      <c r="X21" s="261"/>
      <c r="Y21" s="261"/>
      <c r="Z21" s="261"/>
    </row>
    <row r="22" spans="1:26" s="263" customFormat="1">
      <c r="A22" s="249"/>
      <c r="B22" s="250" t="s">
        <v>73</v>
      </c>
      <c r="C22" s="251">
        <f t="shared" si="4"/>
        <v>11</v>
      </c>
      <c r="D22" s="252" t="s">
        <v>25</v>
      </c>
      <c r="E22" s="253" t="s">
        <v>58</v>
      </c>
      <c r="F22" s="254" t="s">
        <v>62</v>
      </c>
      <c r="G22" s="265">
        <v>1</v>
      </c>
      <c r="H22" s="265">
        <v>3</v>
      </c>
      <c r="I22" s="265">
        <v>1</v>
      </c>
      <c r="J22" s="265">
        <f t="shared" si="0"/>
        <v>2</v>
      </c>
      <c r="K22" s="266">
        <f t="shared" si="1"/>
        <v>0.33333333333333331</v>
      </c>
      <c r="L22" s="267">
        <v>1586</v>
      </c>
      <c r="M22" s="268" t="str">
        <f t="shared" si="2"/>
        <v>Новичок</v>
      </c>
      <c r="N22" s="269">
        <v>39703</v>
      </c>
      <c r="O22" s="260">
        <f t="shared" si="3"/>
        <v>0</v>
      </c>
      <c r="P22" s="261"/>
      <c r="Q22" s="261"/>
      <c r="R22" s="261"/>
      <c r="S22" s="261">
        <v>1</v>
      </c>
      <c r="T22" s="261"/>
      <c r="U22" s="261"/>
      <c r="V22" s="261"/>
      <c r="W22" s="261"/>
      <c r="X22" s="261"/>
      <c r="Y22" s="261"/>
      <c r="Z22" s="261"/>
    </row>
    <row r="23" spans="1:26" s="263" customFormat="1">
      <c r="A23" s="249"/>
      <c r="B23" s="250" t="s">
        <v>73</v>
      </c>
      <c r="C23" s="251">
        <f t="shared" si="4"/>
        <v>11</v>
      </c>
      <c r="D23" s="252" t="s">
        <v>26</v>
      </c>
      <c r="E23" s="253" t="s">
        <v>8</v>
      </c>
      <c r="F23" s="254" t="s">
        <v>62</v>
      </c>
      <c r="G23" s="255">
        <v>1</v>
      </c>
      <c r="H23" s="255">
        <v>6</v>
      </c>
      <c r="I23" s="255">
        <v>2</v>
      </c>
      <c r="J23" s="255">
        <f t="shared" si="0"/>
        <v>4</v>
      </c>
      <c r="K23" s="256">
        <f t="shared" si="1"/>
        <v>0.33333333333333331</v>
      </c>
      <c r="L23" s="257">
        <v>1582</v>
      </c>
      <c r="M23" s="258" t="str">
        <f t="shared" si="2"/>
        <v>Новичок</v>
      </c>
      <c r="N23" s="259">
        <v>39693</v>
      </c>
      <c r="O23" s="260">
        <f t="shared" si="3"/>
        <v>0</v>
      </c>
      <c r="P23" s="261"/>
      <c r="Q23" s="261"/>
      <c r="R23" s="261"/>
      <c r="S23" s="261"/>
      <c r="T23" s="261">
        <v>1</v>
      </c>
      <c r="U23" s="261"/>
      <c r="V23" s="261"/>
      <c r="W23" s="261"/>
      <c r="X23" s="261"/>
      <c r="Y23" s="261"/>
      <c r="Z23" s="261"/>
    </row>
    <row r="24" spans="1:26">
      <c r="A24" s="221"/>
      <c r="B24" s="264" t="s">
        <v>72</v>
      </c>
      <c r="C24" s="235">
        <f t="shared" si="4"/>
        <v>12</v>
      </c>
      <c r="D24" s="236" t="s">
        <v>27</v>
      </c>
      <c r="E24" s="237" t="s">
        <v>58</v>
      </c>
      <c r="F24" s="238" t="s">
        <v>62</v>
      </c>
      <c r="G24" s="239">
        <v>3</v>
      </c>
      <c r="H24" s="239">
        <v>24</v>
      </c>
      <c r="I24" s="239">
        <v>12</v>
      </c>
      <c r="J24" s="239">
        <f t="shared" si="0"/>
        <v>12</v>
      </c>
      <c r="K24" s="240">
        <f t="shared" si="1"/>
        <v>0.5</v>
      </c>
      <c r="L24" s="241">
        <v>1575</v>
      </c>
      <c r="M24" s="242" t="str">
        <f t="shared" si="2"/>
        <v>Новичок</v>
      </c>
      <c r="N24" s="243">
        <v>39781</v>
      </c>
      <c r="O24" s="244">
        <f t="shared" si="3"/>
        <v>2</v>
      </c>
      <c r="P24" s="245"/>
      <c r="Q24" s="246">
        <v>1</v>
      </c>
      <c r="R24" s="247">
        <v>1</v>
      </c>
      <c r="S24" s="245"/>
      <c r="T24" s="245">
        <v>1</v>
      </c>
      <c r="U24" s="245"/>
      <c r="V24" s="245"/>
      <c r="W24" s="245"/>
      <c r="X24" s="245"/>
      <c r="Y24" s="245"/>
      <c r="Z24" s="245"/>
    </row>
    <row r="25" spans="1:26" s="263" customFormat="1">
      <c r="A25" s="249"/>
      <c r="B25" s="250" t="s">
        <v>73</v>
      </c>
      <c r="C25" s="251">
        <f t="shared" si="4"/>
        <v>12</v>
      </c>
      <c r="D25" s="252" t="s">
        <v>28</v>
      </c>
      <c r="E25" s="253" t="s">
        <v>8</v>
      </c>
      <c r="F25" s="254" t="s">
        <v>62</v>
      </c>
      <c r="G25" s="255">
        <v>1</v>
      </c>
      <c r="H25" s="255">
        <v>3</v>
      </c>
      <c r="I25" s="255">
        <v>0</v>
      </c>
      <c r="J25" s="255">
        <f t="shared" si="0"/>
        <v>3</v>
      </c>
      <c r="K25" s="256">
        <f t="shared" si="1"/>
        <v>0</v>
      </c>
      <c r="L25" s="257">
        <v>1565</v>
      </c>
      <c r="M25" s="258" t="str">
        <f t="shared" si="2"/>
        <v>Новичок</v>
      </c>
      <c r="N25" s="259">
        <v>39703</v>
      </c>
      <c r="O25" s="260">
        <f t="shared" si="3"/>
        <v>0</v>
      </c>
      <c r="P25" s="261"/>
      <c r="Q25" s="261"/>
      <c r="R25" s="261"/>
      <c r="S25" s="261">
        <v>1</v>
      </c>
      <c r="T25" s="261"/>
      <c r="U25" s="261"/>
      <c r="V25" s="261"/>
      <c r="W25" s="261"/>
      <c r="X25" s="261"/>
      <c r="Y25" s="261"/>
      <c r="Z25" s="261"/>
    </row>
    <row r="26" spans="1:26" s="263" customFormat="1">
      <c r="A26" s="249"/>
      <c r="B26" s="250" t="s">
        <v>73</v>
      </c>
      <c r="C26" s="251">
        <f t="shared" si="4"/>
        <v>12</v>
      </c>
      <c r="D26" s="252" t="s">
        <v>29</v>
      </c>
      <c r="E26" s="253" t="s">
        <v>58</v>
      </c>
      <c r="F26" s="254" t="s">
        <v>62</v>
      </c>
      <c r="G26" s="255">
        <v>1</v>
      </c>
      <c r="H26" s="255">
        <v>3</v>
      </c>
      <c r="I26" s="255">
        <v>0</v>
      </c>
      <c r="J26" s="255">
        <f t="shared" si="0"/>
        <v>3</v>
      </c>
      <c r="K26" s="256">
        <f t="shared" si="1"/>
        <v>0</v>
      </c>
      <c r="L26" s="257">
        <v>1565</v>
      </c>
      <c r="M26" s="258" t="str">
        <f t="shared" si="2"/>
        <v>Новичок</v>
      </c>
      <c r="N26" s="259">
        <v>39703</v>
      </c>
      <c r="O26" s="260">
        <f t="shared" si="3"/>
        <v>0</v>
      </c>
      <c r="P26" s="261"/>
      <c r="Q26" s="261"/>
      <c r="R26" s="261"/>
      <c r="S26" s="261">
        <v>1</v>
      </c>
      <c r="T26" s="261"/>
      <c r="U26" s="261"/>
      <c r="V26" s="261"/>
      <c r="W26" s="261"/>
      <c r="X26" s="261"/>
      <c r="Y26" s="261"/>
      <c r="Z26" s="261"/>
    </row>
    <row r="27" spans="1:26" s="263" customFormat="1">
      <c r="A27" s="249"/>
      <c r="B27" s="250" t="s">
        <v>73</v>
      </c>
      <c r="C27" s="251">
        <f t="shared" si="4"/>
        <v>12</v>
      </c>
      <c r="D27" s="252" t="s">
        <v>30</v>
      </c>
      <c r="E27" s="253" t="s">
        <v>8</v>
      </c>
      <c r="F27" s="254" t="s">
        <v>62</v>
      </c>
      <c r="G27" s="255">
        <v>2</v>
      </c>
      <c r="H27" s="255">
        <v>28</v>
      </c>
      <c r="I27" s="255">
        <v>20</v>
      </c>
      <c r="J27" s="255">
        <f t="shared" si="0"/>
        <v>8</v>
      </c>
      <c r="K27" s="256">
        <f t="shared" si="1"/>
        <v>0.7142857142857143</v>
      </c>
      <c r="L27" s="257">
        <v>1552</v>
      </c>
      <c r="M27" s="258" t="str">
        <f t="shared" si="2"/>
        <v>Новичок</v>
      </c>
      <c r="N27" s="259">
        <v>39781</v>
      </c>
      <c r="O27" s="260">
        <f t="shared" si="3"/>
        <v>2</v>
      </c>
      <c r="P27" s="270">
        <v>1</v>
      </c>
      <c r="Q27" s="271">
        <v>1</v>
      </c>
      <c r="R27" s="261"/>
      <c r="S27" s="261"/>
      <c r="T27" s="261"/>
      <c r="U27" s="261"/>
      <c r="V27" s="261"/>
      <c r="W27" s="261"/>
      <c r="X27" s="261"/>
      <c r="Y27" s="261"/>
      <c r="Z27" s="261"/>
    </row>
    <row r="28" spans="1:26" s="263" customFormat="1">
      <c r="A28" s="249"/>
      <c r="B28" s="250" t="s">
        <v>73</v>
      </c>
      <c r="C28" s="251">
        <f t="shared" si="4"/>
        <v>12</v>
      </c>
      <c r="D28" s="252" t="s">
        <v>31</v>
      </c>
      <c r="E28" s="253" t="s">
        <v>8</v>
      </c>
      <c r="F28" s="254" t="s">
        <v>62</v>
      </c>
      <c r="G28" s="255">
        <v>2</v>
      </c>
      <c r="H28" s="255">
        <v>9</v>
      </c>
      <c r="I28" s="255">
        <v>2</v>
      </c>
      <c r="J28" s="255">
        <f t="shared" si="0"/>
        <v>7</v>
      </c>
      <c r="K28" s="256">
        <f t="shared" si="1"/>
        <v>0.22222222222222221</v>
      </c>
      <c r="L28" s="257">
        <v>1552</v>
      </c>
      <c r="M28" s="258" t="str">
        <f t="shared" si="2"/>
        <v>Новичок</v>
      </c>
      <c r="N28" s="259">
        <v>39703</v>
      </c>
      <c r="O28" s="260">
        <f t="shared" si="3"/>
        <v>0</v>
      </c>
      <c r="P28" s="261"/>
      <c r="Q28" s="261"/>
      <c r="R28" s="261"/>
      <c r="S28" s="261">
        <v>1</v>
      </c>
      <c r="T28" s="261">
        <v>1</v>
      </c>
      <c r="U28" s="261"/>
      <c r="V28" s="261"/>
      <c r="W28" s="261"/>
      <c r="X28" s="261"/>
      <c r="Y28" s="261"/>
      <c r="Z28" s="261"/>
    </row>
    <row r="29" spans="1:26" s="263" customFormat="1">
      <c r="A29" s="249"/>
      <c r="B29" s="250" t="s">
        <v>73</v>
      </c>
      <c r="C29" s="251">
        <f t="shared" si="4"/>
        <v>12</v>
      </c>
      <c r="D29" s="252" t="s">
        <v>32</v>
      </c>
      <c r="E29" s="253" t="s">
        <v>58</v>
      </c>
      <c r="F29" s="254" t="s">
        <v>62</v>
      </c>
      <c r="G29" s="272">
        <v>1</v>
      </c>
      <c r="H29" s="272">
        <v>5</v>
      </c>
      <c r="I29" s="272">
        <v>0</v>
      </c>
      <c r="J29" s="272">
        <f t="shared" si="0"/>
        <v>5</v>
      </c>
      <c r="K29" s="273">
        <f t="shared" si="1"/>
        <v>0</v>
      </c>
      <c r="L29" s="274">
        <v>1539</v>
      </c>
      <c r="M29" s="275" t="str">
        <f t="shared" si="2"/>
        <v>Новичок</v>
      </c>
      <c r="N29" s="276">
        <v>39719</v>
      </c>
      <c r="O29" s="260">
        <f t="shared" si="3"/>
        <v>0</v>
      </c>
      <c r="P29" s="261"/>
      <c r="Q29" s="261"/>
      <c r="R29" s="261"/>
      <c r="S29" s="261"/>
      <c r="T29" s="261">
        <v>1</v>
      </c>
      <c r="U29" s="261"/>
      <c r="V29" s="261"/>
      <c r="W29" s="261"/>
      <c r="X29" s="261"/>
      <c r="Y29" s="261"/>
      <c r="Z29" s="261"/>
    </row>
    <row r="30" spans="1:26">
      <c r="A30" s="221"/>
      <c r="B30" s="264" t="s">
        <v>72</v>
      </c>
      <c r="C30" s="235">
        <f t="shared" si="4"/>
        <v>13</v>
      </c>
      <c r="D30" s="236" t="s">
        <v>33</v>
      </c>
      <c r="E30" s="237" t="s">
        <v>58</v>
      </c>
      <c r="F30" s="238" t="s">
        <v>62</v>
      </c>
      <c r="G30" s="239">
        <v>9</v>
      </c>
      <c r="H30" s="239">
        <v>46</v>
      </c>
      <c r="I30" s="239">
        <v>16</v>
      </c>
      <c r="J30" s="239">
        <f t="shared" si="0"/>
        <v>30</v>
      </c>
      <c r="K30" s="240">
        <f t="shared" si="1"/>
        <v>0.34782608695652173</v>
      </c>
      <c r="L30" s="241">
        <v>1536</v>
      </c>
      <c r="M30" s="242" t="str">
        <f t="shared" si="2"/>
        <v>Новичок</v>
      </c>
      <c r="N30" s="243">
        <v>39781</v>
      </c>
      <c r="O30" s="244">
        <f t="shared" si="3"/>
        <v>0</v>
      </c>
      <c r="P30" s="245"/>
      <c r="Q30" s="245"/>
      <c r="R30" s="245"/>
      <c r="S30" s="245">
        <v>1</v>
      </c>
      <c r="T30" s="245">
        <v>7</v>
      </c>
      <c r="U30" s="245"/>
      <c r="V30" s="245">
        <v>1</v>
      </c>
      <c r="W30" s="245"/>
      <c r="X30" s="245"/>
      <c r="Y30" s="245"/>
      <c r="Z30" s="245"/>
    </row>
    <row r="31" spans="1:26" s="263" customFormat="1">
      <c r="A31" s="249"/>
      <c r="B31" s="250" t="s">
        <v>73</v>
      </c>
      <c r="C31" s="251">
        <f t="shared" si="4"/>
        <v>13</v>
      </c>
      <c r="D31" s="252" t="s">
        <v>34</v>
      </c>
      <c r="E31" s="253" t="s">
        <v>8</v>
      </c>
      <c r="F31" s="254" t="s">
        <v>62</v>
      </c>
      <c r="G31" s="255">
        <v>2</v>
      </c>
      <c r="H31" s="255">
        <v>30</v>
      </c>
      <c r="I31" s="255">
        <v>20</v>
      </c>
      <c r="J31" s="255">
        <f t="shared" si="0"/>
        <v>10</v>
      </c>
      <c r="K31" s="256">
        <f t="shared" si="1"/>
        <v>0.66666666666666663</v>
      </c>
      <c r="L31" s="257">
        <v>1533</v>
      </c>
      <c r="M31" s="258" t="str">
        <f t="shared" si="2"/>
        <v>Новичок</v>
      </c>
      <c r="N31" s="259">
        <v>39781</v>
      </c>
      <c r="O31" s="260">
        <f t="shared" si="3"/>
        <v>2</v>
      </c>
      <c r="P31" s="270">
        <v>1</v>
      </c>
      <c r="Q31" s="261"/>
      <c r="R31" s="262">
        <v>1</v>
      </c>
      <c r="S31" s="261"/>
      <c r="T31" s="261"/>
      <c r="U31" s="261"/>
      <c r="V31" s="261"/>
      <c r="W31" s="261"/>
      <c r="X31" s="261"/>
      <c r="Y31" s="261"/>
      <c r="Z31" s="261"/>
    </row>
    <row r="32" spans="1:26">
      <c r="A32" s="221"/>
      <c r="B32" s="264" t="s">
        <v>72</v>
      </c>
      <c r="C32" s="277">
        <v>14</v>
      </c>
      <c r="D32" s="236" t="s">
        <v>35</v>
      </c>
      <c r="E32" s="237" t="s">
        <v>8</v>
      </c>
      <c r="F32" s="238" t="s">
        <v>62</v>
      </c>
      <c r="G32" s="239">
        <v>9</v>
      </c>
      <c r="H32" s="239">
        <v>56</v>
      </c>
      <c r="I32" s="239">
        <v>22</v>
      </c>
      <c r="J32" s="239">
        <f t="shared" si="0"/>
        <v>34</v>
      </c>
      <c r="K32" s="240">
        <f t="shared" si="1"/>
        <v>0.39285714285714285</v>
      </c>
      <c r="L32" s="241">
        <v>1533</v>
      </c>
      <c r="M32" s="242" t="str">
        <f t="shared" si="2"/>
        <v>Новичок</v>
      </c>
      <c r="N32" s="278">
        <v>39781</v>
      </c>
      <c r="O32" s="244">
        <f t="shared" si="3"/>
        <v>1</v>
      </c>
      <c r="P32" s="248">
        <v>1</v>
      </c>
      <c r="Q32" s="245"/>
      <c r="R32" s="245"/>
      <c r="S32" s="245">
        <v>2</v>
      </c>
      <c r="T32" s="245">
        <v>3</v>
      </c>
      <c r="U32" s="245">
        <v>2</v>
      </c>
      <c r="V32" s="245">
        <v>1</v>
      </c>
      <c r="W32" s="245"/>
      <c r="X32" s="245"/>
      <c r="Y32" s="245"/>
      <c r="Z32" s="245"/>
    </row>
    <row r="33" spans="1:26">
      <c r="A33" s="221"/>
      <c r="B33" s="264" t="s">
        <v>72</v>
      </c>
      <c r="C33" s="235">
        <f t="shared" si="4"/>
        <v>15</v>
      </c>
      <c r="D33" s="236" t="s">
        <v>36</v>
      </c>
      <c r="E33" s="237" t="s">
        <v>8</v>
      </c>
      <c r="F33" s="238" t="s">
        <v>59</v>
      </c>
      <c r="G33" s="239">
        <v>5</v>
      </c>
      <c r="H33" s="239">
        <v>24</v>
      </c>
      <c r="I33" s="239">
        <v>8</v>
      </c>
      <c r="J33" s="239">
        <f t="shared" si="0"/>
        <v>16</v>
      </c>
      <c r="K33" s="240">
        <f t="shared" si="1"/>
        <v>0.33333333333333331</v>
      </c>
      <c r="L33" s="241">
        <v>1530</v>
      </c>
      <c r="M33" s="242" t="str">
        <f t="shared" si="2"/>
        <v>Новичок</v>
      </c>
      <c r="N33" s="243">
        <v>39796</v>
      </c>
      <c r="O33" s="244">
        <f t="shared" si="3"/>
        <v>1</v>
      </c>
      <c r="P33" s="248">
        <v>1</v>
      </c>
      <c r="Q33" s="245"/>
      <c r="R33" s="245"/>
      <c r="S33" s="245">
        <v>1</v>
      </c>
      <c r="T33" s="245">
        <v>1</v>
      </c>
      <c r="U33" s="245"/>
      <c r="V33" s="245">
        <v>2</v>
      </c>
      <c r="W33" s="245"/>
      <c r="X33" s="245"/>
      <c r="Y33" s="245"/>
      <c r="Z33" s="245"/>
    </row>
    <row r="34" spans="1:26">
      <c r="A34" s="221"/>
      <c r="B34" s="264" t="s">
        <v>72</v>
      </c>
      <c r="C34" s="235">
        <f t="shared" si="4"/>
        <v>16</v>
      </c>
      <c r="D34" s="236" t="s">
        <v>37</v>
      </c>
      <c r="E34" s="237" t="s">
        <v>8</v>
      </c>
      <c r="F34" s="238" t="s">
        <v>62</v>
      </c>
      <c r="G34" s="239">
        <v>7</v>
      </c>
      <c r="H34" s="239">
        <v>44</v>
      </c>
      <c r="I34" s="239">
        <v>17</v>
      </c>
      <c r="J34" s="239">
        <f t="shared" si="0"/>
        <v>27</v>
      </c>
      <c r="K34" s="240">
        <f t="shared" si="1"/>
        <v>0.38636363636363635</v>
      </c>
      <c r="L34" s="241">
        <v>1524</v>
      </c>
      <c r="M34" s="242" t="str">
        <f t="shared" si="2"/>
        <v>Новичок</v>
      </c>
      <c r="N34" s="243">
        <v>39781</v>
      </c>
      <c r="O34" s="244">
        <f t="shared" si="3"/>
        <v>1</v>
      </c>
      <c r="P34" s="245"/>
      <c r="Q34" s="245"/>
      <c r="R34" s="247">
        <v>1</v>
      </c>
      <c r="S34" s="245">
        <v>1</v>
      </c>
      <c r="T34" s="245">
        <v>2</v>
      </c>
      <c r="U34" s="245">
        <v>1</v>
      </c>
      <c r="V34" s="245">
        <v>2</v>
      </c>
      <c r="W34" s="245"/>
      <c r="X34" s="245"/>
      <c r="Y34" s="245"/>
      <c r="Z34" s="245"/>
    </row>
    <row r="35" spans="1:26">
      <c r="A35" s="221"/>
      <c r="B35" s="264" t="s">
        <v>72</v>
      </c>
      <c r="C35" s="235">
        <f t="shared" si="4"/>
        <v>17</v>
      </c>
      <c r="D35" s="236" t="s">
        <v>38</v>
      </c>
      <c r="E35" s="237" t="s">
        <v>58</v>
      </c>
      <c r="F35" s="238" t="s">
        <v>62</v>
      </c>
      <c r="G35" s="239">
        <v>14</v>
      </c>
      <c r="H35" s="239">
        <v>64</v>
      </c>
      <c r="I35" s="239">
        <v>33</v>
      </c>
      <c r="J35" s="239">
        <f t="shared" si="0"/>
        <v>31</v>
      </c>
      <c r="K35" s="240">
        <f t="shared" si="1"/>
        <v>0.515625</v>
      </c>
      <c r="L35" s="241">
        <v>1522</v>
      </c>
      <c r="M35" s="242" t="str">
        <f t="shared" si="2"/>
        <v>Новичок</v>
      </c>
      <c r="N35" s="243">
        <v>39796</v>
      </c>
      <c r="O35" s="244">
        <f t="shared" si="3"/>
        <v>3</v>
      </c>
      <c r="P35" s="248">
        <v>1</v>
      </c>
      <c r="Q35" s="246">
        <v>1</v>
      </c>
      <c r="R35" s="247">
        <v>1</v>
      </c>
      <c r="S35" s="245">
        <v>4</v>
      </c>
      <c r="T35" s="245">
        <v>5</v>
      </c>
      <c r="U35" s="245"/>
      <c r="V35" s="245">
        <v>2</v>
      </c>
      <c r="W35" s="245"/>
      <c r="X35" s="245"/>
      <c r="Y35" s="245"/>
      <c r="Z35" s="245"/>
    </row>
    <row r="36" spans="1:26" s="263" customFormat="1">
      <c r="A36" s="249"/>
      <c r="B36" s="250" t="s">
        <v>73</v>
      </c>
      <c r="C36" s="251">
        <f t="shared" si="4"/>
        <v>17</v>
      </c>
      <c r="D36" s="252" t="s">
        <v>39</v>
      </c>
      <c r="E36" s="253" t="s">
        <v>8</v>
      </c>
      <c r="F36" s="254" t="s">
        <v>62</v>
      </c>
      <c r="G36" s="255">
        <v>2</v>
      </c>
      <c r="H36" s="255">
        <v>8</v>
      </c>
      <c r="I36" s="255">
        <v>0</v>
      </c>
      <c r="J36" s="255">
        <f t="shared" si="0"/>
        <v>8</v>
      </c>
      <c r="K36" s="256">
        <f t="shared" si="1"/>
        <v>0</v>
      </c>
      <c r="L36" s="257">
        <v>1509</v>
      </c>
      <c r="M36" s="258" t="str">
        <f t="shared" si="2"/>
        <v>Новичок</v>
      </c>
      <c r="N36" s="259">
        <v>39719</v>
      </c>
      <c r="O36" s="260">
        <f t="shared" si="3"/>
        <v>0</v>
      </c>
      <c r="P36" s="261"/>
      <c r="Q36" s="261"/>
      <c r="R36" s="261"/>
      <c r="S36" s="261"/>
      <c r="T36" s="261">
        <v>1</v>
      </c>
      <c r="U36" s="261"/>
      <c r="V36" s="261">
        <v>1</v>
      </c>
      <c r="W36" s="261"/>
      <c r="X36" s="261"/>
      <c r="Y36" s="261"/>
      <c r="Z36" s="261"/>
    </row>
    <row r="37" spans="1:26">
      <c r="A37" s="221"/>
      <c r="B37" s="264" t="s">
        <v>72</v>
      </c>
      <c r="C37" s="235">
        <f t="shared" si="4"/>
        <v>18</v>
      </c>
      <c r="D37" s="236" t="s">
        <v>40</v>
      </c>
      <c r="E37" s="237" t="s">
        <v>8</v>
      </c>
      <c r="F37" s="238" t="s">
        <v>62</v>
      </c>
      <c r="G37" s="239">
        <v>10</v>
      </c>
      <c r="H37" s="239">
        <v>69</v>
      </c>
      <c r="I37" s="239">
        <v>29</v>
      </c>
      <c r="J37" s="239">
        <f t="shared" si="0"/>
        <v>40</v>
      </c>
      <c r="K37" s="240">
        <f t="shared" si="1"/>
        <v>0.42028985507246375</v>
      </c>
      <c r="L37" s="241">
        <v>1505</v>
      </c>
      <c r="M37" s="242" t="str">
        <f t="shared" si="2"/>
        <v>Новичок</v>
      </c>
      <c r="N37" s="243">
        <v>39781</v>
      </c>
      <c r="O37" s="244">
        <f t="shared" si="3"/>
        <v>4</v>
      </c>
      <c r="P37" s="245"/>
      <c r="Q37" s="246">
        <v>2</v>
      </c>
      <c r="R37" s="247">
        <v>2</v>
      </c>
      <c r="S37" s="245">
        <v>2</v>
      </c>
      <c r="T37" s="245">
        <v>1</v>
      </c>
      <c r="U37" s="245">
        <v>1</v>
      </c>
      <c r="V37" s="245">
        <v>2</v>
      </c>
      <c r="W37" s="245"/>
      <c r="X37" s="245"/>
      <c r="Y37" s="245"/>
      <c r="Z37" s="245"/>
    </row>
    <row r="38" spans="1:26">
      <c r="A38" s="221"/>
      <c r="B38" s="264" t="s">
        <v>72</v>
      </c>
      <c r="C38" s="235">
        <f t="shared" si="4"/>
        <v>19</v>
      </c>
      <c r="D38" s="236" t="s">
        <v>41</v>
      </c>
      <c r="E38" s="237" t="s">
        <v>58</v>
      </c>
      <c r="F38" s="238" t="s">
        <v>62</v>
      </c>
      <c r="G38" s="239">
        <v>4</v>
      </c>
      <c r="H38" s="239">
        <v>27</v>
      </c>
      <c r="I38" s="239">
        <v>12</v>
      </c>
      <c r="J38" s="239">
        <f t="shared" si="0"/>
        <v>15</v>
      </c>
      <c r="K38" s="240">
        <f t="shared" si="1"/>
        <v>0.44444444444444442</v>
      </c>
      <c r="L38" s="241">
        <v>1504</v>
      </c>
      <c r="M38" s="242" t="str">
        <f t="shared" si="2"/>
        <v>Новичок</v>
      </c>
      <c r="N38" s="243">
        <v>39755</v>
      </c>
      <c r="O38" s="244">
        <f t="shared" si="3"/>
        <v>2</v>
      </c>
      <c r="P38" s="248">
        <v>1</v>
      </c>
      <c r="Q38" s="245"/>
      <c r="R38" s="247">
        <v>1</v>
      </c>
      <c r="S38" s="245">
        <v>1</v>
      </c>
      <c r="T38" s="245"/>
      <c r="U38" s="245"/>
      <c r="V38" s="245">
        <v>1</v>
      </c>
      <c r="W38" s="245"/>
      <c r="X38" s="245"/>
      <c r="Y38" s="245"/>
      <c r="Z38" s="245"/>
    </row>
    <row r="39" spans="1:26">
      <c r="A39" s="221"/>
      <c r="B39" s="264" t="s">
        <v>72</v>
      </c>
      <c r="C39" s="235">
        <f t="shared" si="4"/>
        <v>20</v>
      </c>
      <c r="D39" s="236" t="s">
        <v>42</v>
      </c>
      <c r="E39" s="237" t="s">
        <v>8</v>
      </c>
      <c r="F39" s="238" t="s">
        <v>62</v>
      </c>
      <c r="G39" s="239">
        <v>4</v>
      </c>
      <c r="H39" s="239">
        <v>28</v>
      </c>
      <c r="I39" s="239">
        <v>14</v>
      </c>
      <c r="J39" s="239">
        <f t="shared" si="0"/>
        <v>14</v>
      </c>
      <c r="K39" s="240">
        <f t="shared" si="1"/>
        <v>0.5</v>
      </c>
      <c r="L39" s="241">
        <v>1503</v>
      </c>
      <c r="M39" s="242" t="str">
        <f t="shared" si="2"/>
        <v>Новичок</v>
      </c>
      <c r="N39" s="243">
        <v>39781</v>
      </c>
      <c r="O39" s="244">
        <f t="shared" si="3"/>
        <v>2</v>
      </c>
      <c r="P39" s="248">
        <v>1</v>
      </c>
      <c r="Q39" s="245"/>
      <c r="R39" s="247">
        <v>1</v>
      </c>
      <c r="S39" s="245"/>
      <c r="T39" s="245"/>
      <c r="U39" s="245"/>
      <c r="V39" s="245">
        <v>2</v>
      </c>
      <c r="W39" s="245"/>
      <c r="X39" s="245"/>
      <c r="Y39" s="245"/>
      <c r="Z39" s="245"/>
    </row>
    <row r="40" spans="1:26">
      <c r="A40" s="221"/>
      <c r="B40" s="264" t="s">
        <v>72</v>
      </c>
      <c r="C40" s="235">
        <f t="shared" si="4"/>
        <v>21</v>
      </c>
      <c r="D40" s="236" t="s">
        <v>43</v>
      </c>
      <c r="E40" s="237" t="s">
        <v>8</v>
      </c>
      <c r="F40" s="238" t="s">
        <v>62</v>
      </c>
      <c r="G40" s="239">
        <v>3</v>
      </c>
      <c r="H40" s="239">
        <v>19</v>
      </c>
      <c r="I40" s="239">
        <v>4</v>
      </c>
      <c r="J40" s="239">
        <f t="shared" si="0"/>
        <v>15</v>
      </c>
      <c r="K40" s="240">
        <f t="shared" si="1"/>
        <v>0.21052631578947367</v>
      </c>
      <c r="L40" s="241">
        <v>1495</v>
      </c>
      <c r="M40" s="242" t="str">
        <f t="shared" si="2"/>
        <v>Новичок</v>
      </c>
      <c r="N40" s="243">
        <v>39781</v>
      </c>
      <c r="O40" s="244">
        <f t="shared" si="3"/>
        <v>0</v>
      </c>
      <c r="P40" s="245"/>
      <c r="Q40" s="245"/>
      <c r="R40" s="245"/>
      <c r="S40" s="245"/>
      <c r="T40" s="245">
        <v>3</v>
      </c>
      <c r="U40" s="245"/>
      <c r="V40" s="245"/>
      <c r="W40" s="245"/>
      <c r="X40" s="245"/>
      <c r="Y40" s="245"/>
      <c r="Z40" s="245"/>
    </row>
    <row r="41" spans="1:26" s="263" customFormat="1">
      <c r="A41" s="249"/>
      <c r="B41" s="250" t="s">
        <v>73</v>
      </c>
      <c r="C41" s="251">
        <f t="shared" si="4"/>
        <v>21</v>
      </c>
      <c r="D41" s="252" t="s">
        <v>44</v>
      </c>
      <c r="E41" s="253" t="s">
        <v>58</v>
      </c>
      <c r="F41" s="254" t="s">
        <v>62</v>
      </c>
      <c r="G41" s="255">
        <v>1</v>
      </c>
      <c r="H41" s="255">
        <v>4</v>
      </c>
      <c r="I41" s="255">
        <v>0</v>
      </c>
      <c r="J41" s="255">
        <f t="shared" si="0"/>
        <v>4</v>
      </c>
      <c r="K41" s="256">
        <f t="shared" si="1"/>
        <v>0</v>
      </c>
      <c r="L41" s="257">
        <v>1450</v>
      </c>
      <c r="M41" s="258" t="str">
        <f t="shared" si="2"/>
        <v>Новичок</v>
      </c>
      <c r="N41" s="259">
        <v>39731</v>
      </c>
      <c r="O41" s="260">
        <f t="shared" si="3"/>
        <v>0</v>
      </c>
      <c r="P41" s="261"/>
      <c r="Q41" s="261"/>
      <c r="R41" s="261"/>
      <c r="S41" s="261"/>
      <c r="T41" s="261"/>
      <c r="U41" s="261"/>
      <c r="V41" s="261">
        <v>1</v>
      </c>
      <c r="W41" s="261"/>
      <c r="X41" s="261"/>
      <c r="Y41" s="261"/>
      <c r="Z41" s="261"/>
    </row>
    <row r="42" spans="1:26" s="263" customFormat="1">
      <c r="A42" s="249"/>
      <c r="B42" s="250" t="s">
        <v>73</v>
      </c>
      <c r="C42" s="251">
        <f t="shared" si="4"/>
        <v>21</v>
      </c>
      <c r="D42" s="252" t="s">
        <v>45</v>
      </c>
      <c r="E42" s="253" t="s">
        <v>8</v>
      </c>
      <c r="F42" s="254" t="s">
        <v>62</v>
      </c>
      <c r="G42" s="265">
        <v>2</v>
      </c>
      <c r="H42" s="265">
        <v>16</v>
      </c>
      <c r="I42" s="265">
        <v>6</v>
      </c>
      <c r="J42" s="265">
        <f t="shared" si="0"/>
        <v>10</v>
      </c>
      <c r="K42" s="266">
        <f t="shared" si="1"/>
        <v>0.375</v>
      </c>
      <c r="L42" s="267">
        <v>1442</v>
      </c>
      <c r="M42" s="268" t="str">
        <f t="shared" si="2"/>
        <v>Новичок</v>
      </c>
      <c r="N42" s="269">
        <v>39781</v>
      </c>
      <c r="O42" s="260">
        <f t="shared" si="3"/>
        <v>0</v>
      </c>
      <c r="P42" s="261"/>
      <c r="Q42" s="261"/>
      <c r="R42" s="261"/>
      <c r="S42" s="261">
        <v>1</v>
      </c>
      <c r="T42" s="261"/>
      <c r="U42" s="261"/>
      <c r="V42" s="261">
        <v>1</v>
      </c>
      <c r="W42" s="261"/>
      <c r="X42" s="261"/>
      <c r="Y42" s="261"/>
      <c r="Z42" s="261"/>
    </row>
    <row r="43" spans="1:26">
      <c r="A43" s="221"/>
      <c r="B43" s="264" t="s">
        <v>72</v>
      </c>
      <c r="C43" s="235">
        <f t="shared" si="4"/>
        <v>22</v>
      </c>
      <c r="D43" s="236" t="s">
        <v>46</v>
      </c>
      <c r="E43" s="237" t="s">
        <v>58</v>
      </c>
      <c r="F43" s="238" t="s">
        <v>62</v>
      </c>
      <c r="G43" s="239">
        <v>9</v>
      </c>
      <c r="H43" s="239">
        <v>41</v>
      </c>
      <c r="I43" s="239">
        <v>9</v>
      </c>
      <c r="J43" s="239">
        <f t="shared" si="0"/>
        <v>32</v>
      </c>
      <c r="K43" s="240">
        <f t="shared" si="1"/>
        <v>0.21951219512195122</v>
      </c>
      <c r="L43" s="241">
        <v>1435</v>
      </c>
      <c r="M43" s="242" t="str">
        <f t="shared" si="2"/>
        <v>Новичок</v>
      </c>
      <c r="N43" s="243">
        <v>39796</v>
      </c>
      <c r="O43" s="244">
        <f t="shared" si="3"/>
        <v>1</v>
      </c>
      <c r="P43" s="245"/>
      <c r="Q43" s="245"/>
      <c r="R43" s="247">
        <v>1</v>
      </c>
      <c r="S43" s="245">
        <v>3</v>
      </c>
      <c r="T43" s="245">
        <v>2</v>
      </c>
      <c r="U43" s="245">
        <v>1</v>
      </c>
      <c r="V43" s="245">
        <v>2</v>
      </c>
      <c r="W43" s="245"/>
      <c r="X43" s="245"/>
      <c r="Y43" s="245"/>
      <c r="Z43" s="245"/>
    </row>
    <row r="44" spans="1:26">
      <c r="A44" s="221"/>
      <c r="B44" s="264" t="s">
        <v>72</v>
      </c>
      <c r="C44" s="235">
        <f t="shared" si="4"/>
        <v>23</v>
      </c>
      <c r="D44" s="236" t="s">
        <v>47</v>
      </c>
      <c r="E44" s="237" t="s">
        <v>8</v>
      </c>
      <c r="F44" s="296" t="s">
        <v>62</v>
      </c>
      <c r="G44" s="239">
        <v>2</v>
      </c>
      <c r="H44" s="239">
        <v>13</v>
      </c>
      <c r="I44" s="239">
        <v>5</v>
      </c>
      <c r="J44" s="239">
        <f t="shared" si="0"/>
        <v>8</v>
      </c>
      <c r="K44" s="240">
        <f t="shared" si="1"/>
        <v>0.38461538461538464</v>
      </c>
      <c r="L44" s="241">
        <v>1429</v>
      </c>
      <c r="M44" s="242" t="str">
        <f t="shared" si="2"/>
        <v>Новичок</v>
      </c>
      <c r="N44" s="243">
        <v>39781</v>
      </c>
      <c r="O44" s="297">
        <f t="shared" si="3"/>
        <v>0</v>
      </c>
      <c r="P44" s="298"/>
      <c r="Q44" s="298"/>
      <c r="R44" s="298"/>
      <c r="S44" s="298"/>
      <c r="T44" s="298">
        <v>1</v>
      </c>
      <c r="U44" s="298"/>
      <c r="V44" s="298"/>
      <c r="W44" s="298">
        <v>1</v>
      </c>
      <c r="X44" s="298"/>
      <c r="Y44" s="298"/>
      <c r="Z44" s="298"/>
    </row>
    <row r="45" spans="1:26">
      <c r="A45" s="221"/>
      <c r="B45" s="264" t="s">
        <v>72</v>
      </c>
      <c r="C45" s="235">
        <f t="shared" si="4"/>
        <v>24</v>
      </c>
      <c r="D45" s="236" t="s">
        <v>48</v>
      </c>
      <c r="E45" s="237" t="s">
        <v>58</v>
      </c>
      <c r="F45" s="296" t="s">
        <v>62</v>
      </c>
      <c r="G45" s="239">
        <v>1</v>
      </c>
      <c r="H45" s="239">
        <v>13</v>
      </c>
      <c r="I45" s="239">
        <v>7</v>
      </c>
      <c r="J45" s="239">
        <f t="shared" si="0"/>
        <v>6</v>
      </c>
      <c r="K45" s="240">
        <f t="shared" si="1"/>
        <v>0.53846153846153844</v>
      </c>
      <c r="L45" s="241">
        <v>1426</v>
      </c>
      <c r="M45" s="242" t="str">
        <f t="shared" si="2"/>
        <v>Новичок</v>
      </c>
      <c r="N45" s="243">
        <v>39755</v>
      </c>
      <c r="O45" s="297">
        <f t="shared" si="3"/>
        <v>1</v>
      </c>
      <c r="P45" s="298"/>
      <c r="Q45" s="300">
        <v>1</v>
      </c>
      <c r="R45" s="298"/>
      <c r="S45" s="298"/>
      <c r="T45" s="298"/>
      <c r="U45" s="298"/>
      <c r="V45" s="298"/>
      <c r="W45" s="298"/>
      <c r="X45" s="298"/>
      <c r="Y45" s="298"/>
      <c r="Z45" s="298"/>
    </row>
    <row r="46" spans="1:26" s="263" customFormat="1">
      <c r="A46" s="249"/>
      <c r="B46" s="250" t="s">
        <v>73</v>
      </c>
      <c r="C46" s="251">
        <f t="shared" si="4"/>
        <v>24</v>
      </c>
      <c r="D46" s="252" t="s">
        <v>49</v>
      </c>
      <c r="E46" s="253" t="s">
        <v>58</v>
      </c>
      <c r="F46" s="254" t="s">
        <v>62</v>
      </c>
      <c r="G46" s="255">
        <v>1</v>
      </c>
      <c r="H46" s="255">
        <v>4</v>
      </c>
      <c r="I46" s="255">
        <v>0</v>
      </c>
      <c r="J46" s="255">
        <f t="shared" si="0"/>
        <v>4</v>
      </c>
      <c r="K46" s="256">
        <f t="shared" si="1"/>
        <v>0</v>
      </c>
      <c r="L46" s="257">
        <v>1419</v>
      </c>
      <c r="M46" s="258" t="str">
        <f t="shared" si="2"/>
        <v>Новичок</v>
      </c>
      <c r="N46" s="259">
        <v>39781</v>
      </c>
      <c r="O46" s="260">
        <f t="shared" si="3"/>
        <v>0</v>
      </c>
      <c r="P46" s="261"/>
      <c r="Q46" s="261"/>
      <c r="R46" s="261"/>
      <c r="S46" s="261"/>
      <c r="T46" s="261"/>
      <c r="U46" s="261">
        <v>1</v>
      </c>
      <c r="V46" s="261"/>
      <c r="W46" s="261"/>
      <c r="X46" s="261"/>
      <c r="Y46" s="261"/>
      <c r="Z46" s="261"/>
    </row>
    <row r="47" spans="1:26" s="263" customFormat="1">
      <c r="A47" s="249"/>
      <c r="B47" s="250" t="s">
        <v>73</v>
      </c>
      <c r="C47" s="251">
        <f t="shared" si="4"/>
        <v>24</v>
      </c>
      <c r="D47" s="252" t="s">
        <v>50</v>
      </c>
      <c r="E47" s="253" t="s">
        <v>8</v>
      </c>
      <c r="F47" s="254" t="s">
        <v>62</v>
      </c>
      <c r="G47" s="255">
        <v>1</v>
      </c>
      <c r="H47" s="255">
        <v>4</v>
      </c>
      <c r="I47" s="255">
        <v>0</v>
      </c>
      <c r="J47" s="255">
        <f t="shared" si="0"/>
        <v>4</v>
      </c>
      <c r="K47" s="256">
        <f t="shared" si="1"/>
        <v>0</v>
      </c>
      <c r="L47" s="257">
        <v>1418</v>
      </c>
      <c r="M47" s="258" t="str">
        <f t="shared" si="2"/>
        <v>Новичок</v>
      </c>
      <c r="N47" s="259">
        <v>39781</v>
      </c>
      <c r="O47" s="260">
        <f t="shared" si="3"/>
        <v>0</v>
      </c>
      <c r="P47" s="261"/>
      <c r="Q47" s="261"/>
      <c r="R47" s="261"/>
      <c r="S47" s="261"/>
      <c r="T47" s="261"/>
      <c r="U47" s="261">
        <v>1</v>
      </c>
      <c r="V47" s="261"/>
      <c r="W47" s="261"/>
      <c r="X47" s="261"/>
      <c r="Y47" s="261"/>
      <c r="Z47" s="261"/>
    </row>
    <row r="48" spans="1:26">
      <c r="A48" s="221"/>
      <c r="B48" s="264" t="s">
        <v>72</v>
      </c>
      <c r="C48" s="235">
        <f t="shared" si="4"/>
        <v>25</v>
      </c>
      <c r="D48" s="236" t="s">
        <v>51</v>
      </c>
      <c r="E48" s="237" t="s">
        <v>8</v>
      </c>
      <c r="F48" s="238" t="s">
        <v>62</v>
      </c>
      <c r="G48" s="239">
        <v>3</v>
      </c>
      <c r="H48" s="239">
        <v>24</v>
      </c>
      <c r="I48" s="239">
        <v>10</v>
      </c>
      <c r="J48" s="239">
        <f t="shared" si="0"/>
        <v>14</v>
      </c>
      <c r="K48" s="240">
        <f t="shared" si="1"/>
        <v>0.41666666666666669</v>
      </c>
      <c r="L48" s="241">
        <v>1417</v>
      </c>
      <c r="M48" s="242" t="str">
        <f t="shared" si="2"/>
        <v>Новичок</v>
      </c>
      <c r="N48" s="243">
        <v>39781</v>
      </c>
      <c r="O48" s="244">
        <f t="shared" si="3"/>
        <v>0</v>
      </c>
      <c r="P48" s="245"/>
      <c r="Q48" s="245"/>
      <c r="R48" s="245"/>
      <c r="S48" s="245">
        <v>2</v>
      </c>
      <c r="T48" s="245"/>
      <c r="U48" s="245"/>
      <c r="V48" s="245">
        <v>1</v>
      </c>
      <c r="W48" s="245"/>
      <c r="X48" s="245"/>
      <c r="Y48" s="245"/>
      <c r="Z48" s="245"/>
    </row>
    <row r="49" spans="1:26" s="263" customFormat="1">
      <c r="A49" s="249"/>
      <c r="B49" s="250" t="s">
        <v>73</v>
      </c>
      <c r="C49" s="251">
        <f t="shared" si="4"/>
        <v>25</v>
      </c>
      <c r="D49" s="252" t="s">
        <v>52</v>
      </c>
      <c r="E49" s="253" t="s">
        <v>58</v>
      </c>
      <c r="F49" s="254" t="s">
        <v>10</v>
      </c>
      <c r="G49" s="255">
        <v>2</v>
      </c>
      <c r="H49" s="255">
        <v>9</v>
      </c>
      <c r="I49" s="255">
        <v>0</v>
      </c>
      <c r="J49" s="255">
        <f t="shared" si="0"/>
        <v>9</v>
      </c>
      <c r="K49" s="256">
        <f t="shared" si="1"/>
        <v>0</v>
      </c>
      <c r="L49" s="257">
        <v>1404</v>
      </c>
      <c r="M49" s="258" t="str">
        <f t="shared" si="2"/>
        <v>Новичок</v>
      </c>
      <c r="N49" s="259">
        <v>39745</v>
      </c>
      <c r="O49" s="260">
        <f t="shared" si="3"/>
        <v>0</v>
      </c>
      <c r="P49" s="261"/>
      <c r="Q49" s="261"/>
      <c r="R49" s="261"/>
      <c r="S49" s="261"/>
      <c r="T49" s="261">
        <v>1</v>
      </c>
      <c r="U49" s="261"/>
      <c r="V49" s="261">
        <v>1</v>
      </c>
      <c r="W49" s="261"/>
      <c r="X49" s="261"/>
      <c r="Y49" s="261"/>
      <c r="Z49" s="261"/>
    </row>
    <row r="50" spans="1:26" s="263" customFormat="1">
      <c r="A50" s="249"/>
      <c r="B50" s="250" t="s">
        <v>73</v>
      </c>
      <c r="C50" s="251">
        <f t="shared" si="4"/>
        <v>25</v>
      </c>
      <c r="D50" s="252" t="s">
        <v>53</v>
      </c>
      <c r="E50" s="253" t="s">
        <v>8</v>
      </c>
      <c r="F50" s="254" t="s">
        <v>10</v>
      </c>
      <c r="G50" s="255">
        <v>1</v>
      </c>
      <c r="H50" s="255">
        <v>6</v>
      </c>
      <c r="I50" s="255">
        <v>0</v>
      </c>
      <c r="J50" s="255">
        <f t="shared" si="0"/>
        <v>6</v>
      </c>
      <c r="K50" s="256">
        <f t="shared" si="1"/>
        <v>0</v>
      </c>
      <c r="L50" s="257">
        <v>1402</v>
      </c>
      <c r="M50" s="258" t="str">
        <f t="shared" si="2"/>
        <v>Новичок</v>
      </c>
      <c r="N50" s="259">
        <v>39781</v>
      </c>
      <c r="O50" s="260">
        <f t="shared" si="3"/>
        <v>0</v>
      </c>
      <c r="P50" s="261"/>
      <c r="Q50" s="261"/>
      <c r="R50" s="261"/>
      <c r="S50" s="261"/>
      <c r="T50" s="261">
        <v>1</v>
      </c>
      <c r="U50" s="261"/>
      <c r="V50" s="261"/>
      <c r="W50" s="261"/>
      <c r="X50" s="261"/>
      <c r="Y50" s="261"/>
      <c r="Z50" s="261"/>
    </row>
    <row r="51" spans="1:26" s="263" customFormat="1">
      <c r="A51" s="249"/>
      <c r="B51" s="250" t="s">
        <v>73</v>
      </c>
      <c r="C51" s="251">
        <f t="shared" si="4"/>
        <v>25</v>
      </c>
      <c r="D51" s="252" t="s">
        <v>54</v>
      </c>
      <c r="E51" s="253" t="s">
        <v>58</v>
      </c>
      <c r="F51" s="254" t="s">
        <v>10</v>
      </c>
      <c r="G51" s="255">
        <v>2</v>
      </c>
      <c r="H51" s="255">
        <v>9</v>
      </c>
      <c r="I51" s="255">
        <v>0</v>
      </c>
      <c r="J51" s="255">
        <f t="shared" si="0"/>
        <v>9</v>
      </c>
      <c r="K51" s="256">
        <f t="shared" si="1"/>
        <v>0</v>
      </c>
      <c r="L51" s="257">
        <v>1400</v>
      </c>
      <c r="M51" s="258" t="str">
        <f t="shared" si="2"/>
        <v>Новичок</v>
      </c>
      <c r="N51" s="259">
        <v>39745</v>
      </c>
      <c r="O51" s="260">
        <f t="shared" si="3"/>
        <v>0</v>
      </c>
      <c r="P51" s="261"/>
      <c r="Q51" s="261"/>
      <c r="R51" s="261"/>
      <c r="S51" s="261"/>
      <c r="T51" s="261">
        <v>1</v>
      </c>
      <c r="U51" s="261"/>
      <c r="V51" s="261">
        <v>1</v>
      </c>
      <c r="W51" s="261"/>
      <c r="X51" s="261"/>
      <c r="Y51" s="261"/>
      <c r="Z51" s="261"/>
    </row>
    <row r="52" spans="1:26">
      <c r="A52" s="221"/>
      <c r="B52" s="264" t="s">
        <v>72</v>
      </c>
      <c r="C52" s="235">
        <f t="shared" si="4"/>
        <v>26</v>
      </c>
      <c r="D52" s="236" t="s">
        <v>55</v>
      </c>
      <c r="E52" s="237" t="s">
        <v>58</v>
      </c>
      <c r="F52" s="238" t="s">
        <v>62</v>
      </c>
      <c r="G52" s="239">
        <v>3</v>
      </c>
      <c r="H52" s="239">
        <v>19</v>
      </c>
      <c r="I52" s="239">
        <v>7</v>
      </c>
      <c r="J52" s="239">
        <f t="shared" si="0"/>
        <v>12</v>
      </c>
      <c r="K52" s="240">
        <f t="shared" si="1"/>
        <v>0.36842105263157893</v>
      </c>
      <c r="L52" s="241">
        <v>1395</v>
      </c>
      <c r="M52" s="242" t="str">
        <f t="shared" si="2"/>
        <v>Новичок</v>
      </c>
      <c r="N52" s="243">
        <v>39781</v>
      </c>
      <c r="O52" s="244">
        <f t="shared" si="3"/>
        <v>2</v>
      </c>
      <c r="P52" s="245"/>
      <c r="Q52" s="246">
        <v>1</v>
      </c>
      <c r="R52" s="247">
        <v>1</v>
      </c>
      <c r="S52" s="245"/>
      <c r="T52" s="245"/>
      <c r="U52" s="245"/>
      <c r="V52" s="245">
        <v>1</v>
      </c>
      <c r="W52" s="245"/>
      <c r="X52" s="245"/>
      <c r="Y52" s="245"/>
      <c r="Z52" s="245"/>
    </row>
    <row r="53" spans="1:26">
      <c r="A53" s="221"/>
      <c r="B53" s="264" t="s">
        <v>72</v>
      </c>
      <c r="C53" s="235">
        <f t="shared" si="4"/>
        <v>27</v>
      </c>
      <c r="D53" s="236" t="s">
        <v>56</v>
      </c>
      <c r="E53" s="237" t="s">
        <v>58</v>
      </c>
      <c r="F53" s="296" t="s">
        <v>62</v>
      </c>
      <c r="G53" s="239">
        <v>2</v>
      </c>
      <c r="H53" s="239">
        <v>14</v>
      </c>
      <c r="I53" s="239">
        <v>4</v>
      </c>
      <c r="J53" s="239">
        <f t="shared" si="0"/>
        <v>10</v>
      </c>
      <c r="K53" s="240">
        <f t="shared" si="1"/>
        <v>0.2857142857142857</v>
      </c>
      <c r="L53" s="241">
        <v>1340</v>
      </c>
      <c r="M53" s="242" t="str">
        <f t="shared" si="2"/>
        <v>Новичок</v>
      </c>
      <c r="N53" s="243">
        <v>39781</v>
      </c>
      <c r="O53" s="297">
        <f t="shared" si="3"/>
        <v>1</v>
      </c>
      <c r="P53" s="298"/>
      <c r="Q53" s="298"/>
      <c r="R53" s="299">
        <v>1</v>
      </c>
      <c r="S53" s="298"/>
      <c r="T53" s="298"/>
      <c r="U53" s="298"/>
      <c r="V53" s="298">
        <v>1</v>
      </c>
      <c r="W53" s="298"/>
      <c r="X53" s="298"/>
      <c r="Y53" s="298"/>
      <c r="Z53" s="298"/>
    </row>
    <row r="54" spans="1:26" s="263" customFormat="1" ht="16.5" customHeight="1" thickBot="1">
      <c r="A54" s="249"/>
      <c r="B54" s="279" t="s">
        <v>73</v>
      </c>
      <c r="C54" s="280">
        <f t="shared" si="4"/>
        <v>27</v>
      </c>
      <c r="D54" s="281" t="s">
        <v>57</v>
      </c>
      <c r="E54" s="282" t="s">
        <v>58</v>
      </c>
      <c r="F54" s="283" t="s">
        <v>62</v>
      </c>
      <c r="G54" s="284">
        <v>1</v>
      </c>
      <c r="H54" s="284">
        <v>2</v>
      </c>
      <c r="I54" s="284">
        <v>0</v>
      </c>
      <c r="J54" s="284">
        <f t="shared" si="0"/>
        <v>2</v>
      </c>
      <c r="K54" s="285">
        <f t="shared" si="1"/>
        <v>0</v>
      </c>
      <c r="L54" s="286">
        <v>1337</v>
      </c>
      <c r="M54" s="287" t="str">
        <f t="shared" si="2"/>
        <v>Новичок</v>
      </c>
      <c r="N54" s="288">
        <v>39796</v>
      </c>
      <c r="O54" s="260">
        <f t="shared" si="3"/>
        <v>0</v>
      </c>
      <c r="P54" s="261"/>
      <c r="Q54" s="261"/>
      <c r="R54" s="261"/>
      <c r="S54" s="261"/>
      <c r="T54" s="261"/>
      <c r="U54" s="261">
        <v>1</v>
      </c>
      <c r="V54" s="261"/>
      <c r="W54" s="261"/>
      <c r="X54" s="261"/>
      <c r="Y54" s="261"/>
      <c r="Z54" s="261"/>
    </row>
  </sheetData>
  <sheetProtection formatCells="0" formatColumns="0" formatRows="0" sort="0" autoFilter="0" pivotTables="0"/>
  <autoFilter ref="B8:Z54">
    <filterColumn colId="1"/>
    <filterColumn colId="3"/>
    <filterColumn colId="11"/>
    <filterColumn colId="14"/>
    <filterColumn colId="15"/>
    <filterColumn colId="16"/>
    <filterColumn colId="17"/>
    <filterColumn colId="18"/>
    <filterColumn colId="19"/>
    <filterColumn colId="20"/>
    <filterColumn colId="21"/>
    <filterColumn colId="23"/>
    <sortState ref="B6:Z51">
      <sortCondition ref="B2"/>
    </sortState>
  </autoFilter>
  <mergeCells count="5">
    <mergeCell ref="O7:Z7"/>
    <mergeCell ref="G7:K7"/>
    <mergeCell ref="C1:N1"/>
    <mergeCell ref="C2:N2"/>
    <mergeCell ref="C3:N3"/>
  </mergeCells>
  <phoneticPr fontId="0" type="noConversion"/>
  <hyperlinks>
    <hyperlink ref="C1" r:id="rId1" display="www.wildfish.moy.su"/>
    <hyperlink ref="C1:N1" r:id="rId2" display="Добро пожаловать на наш сайт!"/>
  </hyperlinks>
  <printOptions horizontalCentered="1"/>
  <pageMargins left="0.55000000000000004" right="0.55000000000000004" top="1" bottom="1" header="0.5" footer="0.5"/>
  <pageSetup paperSize="9" scale="56" orientation="landscape" r:id="rId3"/>
  <headerFooter alignWithMargins="0">
    <oddFooter>&amp;LApplicant Data and Comparison Table&amp;R&amp;D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 enableFormatConditionsCalculation="0">
    <tabColor theme="5" tint="-0.249977111117893"/>
    <pageSetUpPr fitToPage="1"/>
  </sheetPr>
  <dimension ref="A1:AD27"/>
  <sheetViews>
    <sheetView showGridLines="0" showRowColHeaders="0" zoomScale="106" zoomScaleNormal="106" workbookViewId="0">
      <pane xSplit="2" ySplit="8" topLeftCell="C9" activePane="bottomRight" state="frozen"/>
      <selection pane="topRight" activeCell="C1" sqref="C1"/>
      <selection pane="bottomLeft" activeCell="A11" sqref="A11"/>
      <selection pane="bottomRight" activeCell="C2" sqref="C2"/>
    </sheetView>
  </sheetViews>
  <sheetFormatPr defaultRowHeight="15"/>
  <cols>
    <col min="1" max="1" width="9.140625" style="12"/>
    <col min="2" max="2" width="16.7109375" style="18" bestFit="1" customWidth="1"/>
    <col min="3" max="3" width="21.7109375" style="13" bestFit="1" customWidth="1"/>
    <col min="4" max="4" width="17.42578125" style="16" bestFit="1" customWidth="1"/>
    <col min="5" max="5" width="17.42578125" style="14" bestFit="1" customWidth="1"/>
    <col min="6" max="7" width="17.5703125" style="14" bestFit="1" customWidth="1"/>
    <col min="8" max="8" width="17.42578125" style="14" bestFit="1" customWidth="1"/>
    <col min="9" max="9" width="17.5703125" style="17" bestFit="1" customWidth="1"/>
    <col min="10" max="10" width="15.28515625" style="12" bestFit="1" customWidth="1"/>
    <col min="11" max="11" width="16.42578125" style="16" bestFit="1" customWidth="1"/>
    <col min="12" max="12" width="16" style="16" bestFit="1" customWidth="1"/>
    <col min="13" max="13" width="14.85546875" style="17" bestFit="1" customWidth="1"/>
    <col min="14" max="14" width="16" style="16" bestFit="1" customWidth="1"/>
    <col min="15" max="15" width="16" style="17" bestFit="1" customWidth="1"/>
    <col min="16" max="16" width="15.28515625" style="12" bestFit="1" customWidth="1"/>
    <col min="17" max="17" width="15.5703125" style="12" bestFit="1" customWidth="1"/>
    <col min="18" max="18" width="28.42578125" style="12" bestFit="1" customWidth="1"/>
    <col min="19" max="19" width="16" style="12" bestFit="1" customWidth="1"/>
    <col min="20" max="20" width="15.5703125" style="12" bestFit="1" customWidth="1"/>
    <col min="21" max="21" width="17.28515625" style="12" bestFit="1" customWidth="1"/>
    <col min="22" max="22" width="16" style="12" bestFit="1" customWidth="1"/>
    <col min="23" max="23" width="17.28515625" style="12" bestFit="1" customWidth="1"/>
    <col min="24" max="24" width="16" style="12" bestFit="1" customWidth="1"/>
    <col min="25" max="25" width="17.28515625" style="12" bestFit="1" customWidth="1"/>
    <col min="26" max="26" width="16" style="12" bestFit="1" customWidth="1"/>
    <col min="27" max="27" width="17.28515625" style="12" customWidth="1"/>
    <col min="28" max="28" width="28.42578125" style="12" customWidth="1"/>
    <col min="29" max="29" width="17.28515625" style="12" bestFit="1" customWidth="1"/>
    <col min="30" max="30" width="17.42578125" style="12" bestFit="1" customWidth="1"/>
    <col min="31" max="16384" width="9.140625" style="14"/>
  </cols>
  <sheetData>
    <row r="1" spans="1:30" ht="15.75" customHeight="1" thickBot="1">
      <c r="A1" s="15"/>
      <c r="B1" s="19"/>
      <c r="C1" s="357" t="s">
        <v>86</v>
      </c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  <c r="X1" s="358"/>
      <c r="Y1" s="358"/>
      <c r="Z1" s="358"/>
      <c r="AA1" s="358"/>
      <c r="AB1" s="358"/>
      <c r="AC1" s="358"/>
      <c r="AD1" s="359"/>
    </row>
    <row r="2" spans="1:30" s="62" customFormat="1" ht="15.75" customHeight="1" thickBot="1">
      <c r="A2" s="329" t="s">
        <v>75</v>
      </c>
      <c r="B2" s="330"/>
      <c r="C2" s="72" t="s">
        <v>138</v>
      </c>
      <c r="D2" s="338" t="s">
        <v>143</v>
      </c>
      <c r="E2" s="339"/>
      <c r="F2" s="339"/>
      <c r="G2" s="339"/>
      <c r="H2" s="339"/>
      <c r="I2" s="340"/>
      <c r="J2" s="335" t="s">
        <v>153</v>
      </c>
      <c r="K2" s="336"/>
      <c r="L2" s="338" t="s">
        <v>156</v>
      </c>
      <c r="M2" s="340"/>
      <c r="N2" s="335" t="s">
        <v>158</v>
      </c>
      <c r="O2" s="336"/>
      <c r="P2" s="348" t="s">
        <v>156</v>
      </c>
      <c r="Q2" s="349"/>
      <c r="R2" s="72" t="s">
        <v>163</v>
      </c>
      <c r="S2" s="348" t="s">
        <v>156</v>
      </c>
      <c r="T2" s="349"/>
      <c r="U2" s="348" t="s">
        <v>164</v>
      </c>
      <c r="V2" s="353"/>
      <c r="W2" s="349"/>
      <c r="X2" s="348" t="s">
        <v>166</v>
      </c>
      <c r="Y2" s="349"/>
      <c r="Z2" s="348" t="s">
        <v>168</v>
      </c>
      <c r="AA2" s="349"/>
      <c r="AB2" s="72" t="s">
        <v>163</v>
      </c>
      <c r="AC2" s="348" t="s">
        <v>169</v>
      </c>
      <c r="AD2" s="349"/>
    </row>
    <row r="3" spans="1:30" s="62" customFormat="1" ht="15.75" customHeight="1">
      <c r="A3" s="331" t="s">
        <v>74</v>
      </c>
      <c r="B3" s="332"/>
      <c r="C3" s="73">
        <v>39796</v>
      </c>
      <c r="D3" s="315">
        <v>39781</v>
      </c>
      <c r="E3" s="316"/>
      <c r="F3" s="316"/>
      <c r="G3" s="316"/>
      <c r="H3" s="316"/>
      <c r="I3" s="317"/>
      <c r="J3" s="315">
        <v>39768</v>
      </c>
      <c r="K3" s="337"/>
      <c r="L3" s="315">
        <v>39755</v>
      </c>
      <c r="M3" s="317"/>
      <c r="N3" s="315">
        <v>39745</v>
      </c>
      <c r="O3" s="337"/>
      <c r="P3" s="350">
        <v>39739</v>
      </c>
      <c r="Q3" s="351"/>
      <c r="R3" s="73">
        <v>39731</v>
      </c>
      <c r="S3" s="350">
        <v>39725</v>
      </c>
      <c r="T3" s="351"/>
      <c r="U3" s="350">
        <v>39719</v>
      </c>
      <c r="V3" s="354"/>
      <c r="W3" s="355"/>
      <c r="X3" s="350">
        <v>39710</v>
      </c>
      <c r="Y3" s="355"/>
      <c r="Z3" s="350">
        <v>39703</v>
      </c>
      <c r="AA3" s="351"/>
      <c r="AB3" s="73">
        <v>39695</v>
      </c>
      <c r="AC3" s="350">
        <v>39693</v>
      </c>
      <c r="AD3" s="351"/>
    </row>
    <row r="4" spans="1:30" s="62" customFormat="1" ht="15.75" customHeight="1">
      <c r="A4" s="333" t="s">
        <v>76</v>
      </c>
      <c r="B4" s="334"/>
      <c r="C4" s="74" t="s">
        <v>147</v>
      </c>
      <c r="D4" s="318" t="s">
        <v>147</v>
      </c>
      <c r="E4" s="319"/>
      <c r="F4" s="319"/>
      <c r="G4" s="319"/>
      <c r="H4" s="319"/>
      <c r="I4" s="320"/>
      <c r="J4" s="318" t="s">
        <v>154</v>
      </c>
      <c r="K4" s="320"/>
      <c r="L4" s="318" t="s">
        <v>162</v>
      </c>
      <c r="M4" s="320"/>
      <c r="N4" s="318" t="s">
        <v>159</v>
      </c>
      <c r="O4" s="320"/>
      <c r="P4" s="344" t="s">
        <v>162</v>
      </c>
      <c r="Q4" s="345"/>
      <c r="R4" s="74" t="s">
        <v>159</v>
      </c>
      <c r="S4" s="344" t="s">
        <v>162</v>
      </c>
      <c r="T4" s="345"/>
      <c r="U4" s="344" t="s">
        <v>159</v>
      </c>
      <c r="V4" s="356"/>
      <c r="W4" s="345"/>
      <c r="X4" s="344" t="s">
        <v>159</v>
      </c>
      <c r="Y4" s="345"/>
      <c r="Z4" s="344" t="s">
        <v>159</v>
      </c>
      <c r="AA4" s="345"/>
      <c r="AB4" s="76" t="s">
        <v>159</v>
      </c>
      <c r="AC4" s="344" t="s">
        <v>159</v>
      </c>
      <c r="AD4" s="345"/>
    </row>
    <row r="5" spans="1:30" s="62" customFormat="1" ht="15.75" customHeight="1">
      <c r="A5" s="333" t="s">
        <v>80</v>
      </c>
      <c r="B5" s="334"/>
      <c r="C5" s="74" t="s">
        <v>139</v>
      </c>
      <c r="D5" s="318" t="s">
        <v>144</v>
      </c>
      <c r="E5" s="319"/>
      <c r="F5" s="319"/>
      <c r="G5" s="319"/>
      <c r="H5" s="319"/>
      <c r="I5" s="320"/>
      <c r="J5" s="318" t="s">
        <v>139</v>
      </c>
      <c r="K5" s="320"/>
      <c r="L5" s="318" t="s">
        <v>139</v>
      </c>
      <c r="M5" s="320"/>
      <c r="N5" s="318" t="s">
        <v>139</v>
      </c>
      <c r="O5" s="320"/>
      <c r="P5" s="344" t="s">
        <v>139</v>
      </c>
      <c r="Q5" s="345"/>
      <c r="R5" s="74" t="s">
        <v>139</v>
      </c>
      <c r="S5" s="344" t="s">
        <v>139</v>
      </c>
      <c r="T5" s="345"/>
      <c r="U5" s="344" t="s">
        <v>165</v>
      </c>
      <c r="V5" s="356"/>
      <c r="W5" s="345"/>
      <c r="X5" s="344" t="s">
        <v>139</v>
      </c>
      <c r="Y5" s="345"/>
      <c r="Z5" s="344" t="s">
        <v>139</v>
      </c>
      <c r="AA5" s="345"/>
      <c r="AB5" s="74" t="s">
        <v>139</v>
      </c>
      <c r="AC5" s="344" t="s">
        <v>139</v>
      </c>
      <c r="AD5" s="345"/>
    </row>
    <row r="6" spans="1:30" s="62" customFormat="1" ht="15.75" customHeight="1">
      <c r="A6" s="333" t="s">
        <v>77</v>
      </c>
      <c r="B6" s="334"/>
      <c r="C6" s="74" t="s">
        <v>140</v>
      </c>
      <c r="D6" s="318" t="s">
        <v>145</v>
      </c>
      <c r="E6" s="319"/>
      <c r="F6" s="319"/>
      <c r="G6" s="319" t="s">
        <v>146</v>
      </c>
      <c r="H6" s="319"/>
      <c r="I6" s="320"/>
      <c r="J6" s="318" t="s">
        <v>155</v>
      </c>
      <c r="K6" s="320"/>
      <c r="L6" s="318" t="s">
        <v>157</v>
      </c>
      <c r="M6" s="320"/>
      <c r="N6" s="318" t="s">
        <v>160</v>
      </c>
      <c r="O6" s="320"/>
      <c r="P6" s="344" t="s">
        <v>157</v>
      </c>
      <c r="Q6" s="345"/>
      <c r="R6" s="74" t="s">
        <v>160</v>
      </c>
      <c r="S6" s="344" t="s">
        <v>157</v>
      </c>
      <c r="T6" s="345"/>
      <c r="U6" s="344" t="s">
        <v>160</v>
      </c>
      <c r="V6" s="356"/>
      <c r="W6" s="345"/>
      <c r="X6" s="344" t="s">
        <v>160</v>
      </c>
      <c r="Y6" s="345"/>
      <c r="Z6" s="344" t="s">
        <v>160</v>
      </c>
      <c r="AA6" s="345"/>
      <c r="AB6" s="74" t="s">
        <v>160</v>
      </c>
      <c r="AC6" s="344" t="s">
        <v>160</v>
      </c>
      <c r="AD6" s="345"/>
    </row>
    <row r="7" spans="1:30" s="62" customFormat="1" ht="15.75" customHeight="1">
      <c r="A7" s="333" t="s">
        <v>78</v>
      </c>
      <c r="B7" s="334"/>
      <c r="C7" s="74" t="s">
        <v>142</v>
      </c>
      <c r="D7" s="23" t="s">
        <v>142</v>
      </c>
      <c r="E7" s="319" t="s">
        <v>142</v>
      </c>
      <c r="F7" s="319"/>
      <c r="G7" s="24" t="s">
        <v>142</v>
      </c>
      <c r="H7" s="319" t="s">
        <v>142</v>
      </c>
      <c r="I7" s="320"/>
      <c r="J7" s="318" t="s">
        <v>142</v>
      </c>
      <c r="K7" s="320"/>
      <c r="L7" s="318" t="s">
        <v>142</v>
      </c>
      <c r="M7" s="320"/>
      <c r="N7" s="318" t="s">
        <v>161</v>
      </c>
      <c r="O7" s="320"/>
      <c r="P7" s="344" t="s">
        <v>161</v>
      </c>
      <c r="Q7" s="345"/>
      <c r="R7" s="74" t="s">
        <v>161</v>
      </c>
      <c r="S7" s="344" t="s">
        <v>161</v>
      </c>
      <c r="T7" s="345"/>
      <c r="U7" s="344" t="s">
        <v>161</v>
      </c>
      <c r="V7" s="356"/>
      <c r="W7" s="345"/>
      <c r="X7" s="344" t="s">
        <v>161</v>
      </c>
      <c r="Y7" s="345"/>
      <c r="Z7" s="344" t="s">
        <v>161</v>
      </c>
      <c r="AA7" s="345"/>
      <c r="AB7" s="74" t="s">
        <v>161</v>
      </c>
      <c r="AC7" s="344" t="s">
        <v>161</v>
      </c>
      <c r="AD7" s="345"/>
    </row>
    <row r="8" spans="1:30" s="62" customFormat="1" ht="15.75" customHeight="1" thickBot="1">
      <c r="A8" s="326" t="s">
        <v>79</v>
      </c>
      <c r="B8" s="327"/>
      <c r="C8" s="75" t="s">
        <v>141</v>
      </c>
      <c r="D8" s="25" t="s">
        <v>141</v>
      </c>
      <c r="E8" s="323" t="s">
        <v>149</v>
      </c>
      <c r="F8" s="323"/>
      <c r="G8" s="26" t="s">
        <v>150</v>
      </c>
      <c r="H8" s="323" t="s">
        <v>151</v>
      </c>
      <c r="I8" s="324"/>
      <c r="J8" s="328" t="s">
        <v>149</v>
      </c>
      <c r="K8" s="324"/>
      <c r="L8" s="328" t="s">
        <v>149</v>
      </c>
      <c r="M8" s="324"/>
      <c r="N8" s="328" t="s">
        <v>149</v>
      </c>
      <c r="O8" s="324"/>
      <c r="P8" s="346" t="s">
        <v>149</v>
      </c>
      <c r="Q8" s="347"/>
      <c r="R8" s="75" t="s">
        <v>141</v>
      </c>
      <c r="S8" s="346" t="s">
        <v>149</v>
      </c>
      <c r="T8" s="347"/>
      <c r="U8" s="346" t="s">
        <v>149</v>
      </c>
      <c r="V8" s="352"/>
      <c r="W8" s="77" t="s">
        <v>141</v>
      </c>
      <c r="X8" s="346" t="s">
        <v>167</v>
      </c>
      <c r="Y8" s="347"/>
      <c r="Z8" s="346" t="s">
        <v>149</v>
      </c>
      <c r="AA8" s="347"/>
      <c r="AB8" s="75" t="s">
        <v>141</v>
      </c>
      <c r="AC8" s="346" t="s">
        <v>149</v>
      </c>
      <c r="AD8" s="347"/>
    </row>
    <row r="9" spans="1:30" s="61" customFormat="1" ht="15.75" customHeight="1" thickBot="1">
      <c r="A9" s="341" t="s">
        <v>152</v>
      </c>
      <c r="B9" s="68" t="s">
        <v>81</v>
      </c>
      <c r="C9" s="63" t="s">
        <v>15</v>
      </c>
      <c r="D9" s="27" t="s">
        <v>14</v>
      </c>
      <c r="E9" s="137" t="s">
        <v>14</v>
      </c>
      <c r="F9" s="92" t="s">
        <v>15</v>
      </c>
      <c r="G9" s="28" t="s">
        <v>42</v>
      </c>
      <c r="H9" s="137" t="s">
        <v>30</v>
      </c>
      <c r="I9" s="90" t="s">
        <v>34</v>
      </c>
      <c r="J9" s="91" t="s">
        <v>14</v>
      </c>
      <c r="K9" s="90" t="s">
        <v>15</v>
      </c>
      <c r="L9" s="91" t="s">
        <v>14</v>
      </c>
      <c r="M9" s="90" t="s">
        <v>15</v>
      </c>
      <c r="N9" s="30" t="s">
        <v>16</v>
      </c>
      <c r="O9" s="90" t="s">
        <v>17</v>
      </c>
      <c r="P9" s="91" t="s">
        <v>14</v>
      </c>
      <c r="Q9" s="90" t="s">
        <v>35</v>
      </c>
      <c r="R9" s="63" t="s">
        <v>14</v>
      </c>
      <c r="S9" s="91" t="s">
        <v>14</v>
      </c>
      <c r="T9" s="90" t="s">
        <v>41</v>
      </c>
      <c r="U9" s="91" t="s">
        <v>14</v>
      </c>
      <c r="V9" s="92" t="s">
        <v>15</v>
      </c>
      <c r="W9" s="29" t="s">
        <v>14</v>
      </c>
      <c r="X9" s="91" t="s">
        <v>16</v>
      </c>
      <c r="Y9" s="90" t="s">
        <v>38</v>
      </c>
      <c r="Z9" s="91" t="s">
        <v>16</v>
      </c>
      <c r="AA9" s="90" t="s">
        <v>17</v>
      </c>
      <c r="AB9" s="63" t="s">
        <v>15</v>
      </c>
      <c r="AC9" s="91" t="s">
        <v>15</v>
      </c>
      <c r="AD9" s="90" t="s">
        <v>36</v>
      </c>
    </row>
    <row r="10" spans="1:30" s="61" customFormat="1" ht="15.75" customHeight="1" thickBot="1">
      <c r="A10" s="342"/>
      <c r="B10" s="69" t="s">
        <v>82</v>
      </c>
      <c r="C10" s="20" t="s">
        <v>14</v>
      </c>
      <c r="D10" s="33" t="s">
        <v>12</v>
      </c>
      <c r="E10" s="32" t="s">
        <v>12</v>
      </c>
      <c r="F10" s="37" t="s">
        <v>13</v>
      </c>
      <c r="G10" s="34" t="s">
        <v>30</v>
      </c>
      <c r="H10" s="32" t="s">
        <v>27</v>
      </c>
      <c r="I10" s="36" t="s">
        <v>55</v>
      </c>
      <c r="J10" s="31" t="s">
        <v>16</v>
      </c>
      <c r="K10" s="36" t="s">
        <v>17</v>
      </c>
      <c r="L10" s="31" t="s">
        <v>16</v>
      </c>
      <c r="M10" s="36" t="s">
        <v>48</v>
      </c>
      <c r="N10" s="31" t="s">
        <v>21</v>
      </c>
      <c r="O10" s="36" t="s">
        <v>40</v>
      </c>
      <c r="P10" s="31" t="s">
        <v>16</v>
      </c>
      <c r="Q10" s="36" t="s">
        <v>38</v>
      </c>
      <c r="R10" s="20" t="s">
        <v>16</v>
      </c>
      <c r="S10" s="31" t="s">
        <v>18</v>
      </c>
      <c r="T10" s="36" t="s">
        <v>19</v>
      </c>
      <c r="U10" s="31" t="s">
        <v>16</v>
      </c>
      <c r="V10" s="37" t="s">
        <v>17</v>
      </c>
      <c r="W10" s="35" t="s">
        <v>16</v>
      </c>
      <c r="X10" s="31" t="s">
        <v>21</v>
      </c>
      <c r="Y10" s="36" t="s">
        <v>40</v>
      </c>
      <c r="Z10" s="31" t="s">
        <v>18</v>
      </c>
      <c r="AA10" s="36" t="s">
        <v>19</v>
      </c>
      <c r="AB10" s="20" t="s">
        <v>16</v>
      </c>
      <c r="AC10" s="31" t="s">
        <v>16</v>
      </c>
      <c r="AD10" s="36" t="s">
        <v>17</v>
      </c>
    </row>
    <row r="11" spans="1:30" s="61" customFormat="1" ht="15.75" customHeight="1" thickBot="1">
      <c r="A11" s="342"/>
      <c r="B11" s="70" t="s">
        <v>83</v>
      </c>
      <c r="C11" s="21" t="s">
        <v>17</v>
      </c>
      <c r="D11" s="38" t="s">
        <v>13</v>
      </c>
      <c r="E11" s="138" t="s">
        <v>18</v>
      </c>
      <c r="F11" s="89" t="s">
        <v>19</v>
      </c>
      <c r="G11" s="39" t="s">
        <v>34</v>
      </c>
      <c r="H11" s="138" t="s">
        <v>42</v>
      </c>
      <c r="I11" s="88" t="s">
        <v>56</v>
      </c>
      <c r="J11" s="41" t="s">
        <v>55</v>
      </c>
      <c r="K11" s="88" t="s">
        <v>20</v>
      </c>
      <c r="L11" s="41" t="s">
        <v>21</v>
      </c>
      <c r="M11" s="88" t="s">
        <v>40</v>
      </c>
      <c r="N11" s="41" t="s">
        <v>15</v>
      </c>
      <c r="O11" s="88" t="s">
        <v>41</v>
      </c>
      <c r="P11" s="41" t="s">
        <v>18</v>
      </c>
      <c r="Q11" s="88" t="s">
        <v>19</v>
      </c>
      <c r="R11" s="21" t="s">
        <v>15</v>
      </c>
      <c r="S11" s="41" t="s">
        <v>21</v>
      </c>
      <c r="T11" s="88" t="s">
        <v>40</v>
      </c>
      <c r="U11" s="41" t="s">
        <v>18</v>
      </c>
      <c r="V11" s="89" t="s">
        <v>19</v>
      </c>
      <c r="W11" s="40" t="s">
        <v>17</v>
      </c>
      <c r="X11" s="41" t="s">
        <v>15</v>
      </c>
      <c r="Y11" s="88" t="s">
        <v>46</v>
      </c>
      <c r="Z11" s="41" t="s">
        <v>21</v>
      </c>
      <c r="AA11" s="88" t="s">
        <v>37</v>
      </c>
      <c r="AB11" s="21" t="s">
        <v>21</v>
      </c>
      <c r="AC11" s="41" t="s">
        <v>38</v>
      </c>
      <c r="AD11" s="88" t="s">
        <v>27</v>
      </c>
    </row>
    <row r="12" spans="1:30" s="61" customFormat="1" ht="15.75" customHeight="1" thickBot="1">
      <c r="A12" s="342"/>
      <c r="B12" s="71">
        <v>4</v>
      </c>
      <c r="C12" s="22" t="s">
        <v>16</v>
      </c>
      <c r="D12" s="42" t="s">
        <v>17</v>
      </c>
      <c r="E12" s="139" t="s">
        <v>16</v>
      </c>
      <c r="F12" s="79" t="s">
        <v>17</v>
      </c>
      <c r="G12" s="43" t="s">
        <v>51</v>
      </c>
      <c r="H12" s="139" t="s">
        <v>45</v>
      </c>
      <c r="I12" s="78" t="s">
        <v>51</v>
      </c>
      <c r="J12" s="45" t="s">
        <v>38</v>
      </c>
      <c r="K12" s="78" t="s">
        <v>46</v>
      </c>
      <c r="L12" s="45" t="s">
        <v>36</v>
      </c>
      <c r="M12" s="78" t="s">
        <v>41</v>
      </c>
      <c r="N12" s="45" t="s">
        <v>38</v>
      </c>
      <c r="O12" s="78" t="s">
        <v>46</v>
      </c>
      <c r="P12" s="45" t="s">
        <v>148</v>
      </c>
      <c r="Q12" s="78" t="s">
        <v>148</v>
      </c>
      <c r="R12" s="22" t="s">
        <v>22</v>
      </c>
      <c r="S12" s="45" t="s">
        <v>35</v>
      </c>
      <c r="T12" s="78" t="s">
        <v>37</v>
      </c>
      <c r="U12" s="45" t="s">
        <v>21</v>
      </c>
      <c r="V12" s="79" t="s">
        <v>40</v>
      </c>
      <c r="W12" s="44" t="s">
        <v>21</v>
      </c>
      <c r="X12" s="45" t="s">
        <v>17</v>
      </c>
      <c r="Y12" s="78" t="s">
        <v>23</v>
      </c>
      <c r="Z12" s="45" t="s">
        <v>38</v>
      </c>
      <c r="AA12" s="78" t="s">
        <v>35</v>
      </c>
      <c r="AB12" s="22" t="s">
        <v>38</v>
      </c>
      <c r="AC12" s="45" t="s">
        <v>21</v>
      </c>
      <c r="AD12" s="78" t="s">
        <v>40</v>
      </c>
    </row>
    <row r="13" spans="1:30" s="61" customFormat="1" ht="15.75" customHeight="1">
      <c r="A13" s="342"/>
      <c r="B13" s="325">
        <v>5</v>
      </c>
      <c r="C13" s="64" t="s">
        <v>38</v>
      </c>
      <c r="D13" s="46" t="s">
        <v>16</v>
      </c>
      <c r="E13" s="140" t="s">
        <v>38</v>
      </c>
      <c r="F13" s="144" t="s">
        <v>20</v>
      </c>
      <c r="G13" s="47" t="s">
        <v>43</v>
      </c>
      <c r="H13" s="140" t="s">
        <v>53</v>
      </c>
      <c r="I13" s="80" t="s">
        <v>43</v>
      </c>
      <c r="J13" s="49" t="s">
        <v>148</v>
      </c>
      <c r="K13" s="80" t="s">
        <v>148</v>
      </c>
      <c r="L13" s="49" t="s">
        <v>148</v>
      </c>
      <c r="M13" s="80" t="s">
        <v>148</v>
      </c>
      <c r="N13" s="49" t="s">
        <v>35</v>
      </c>
      <c r="O13" s="80" t="s">
        <v>37</v>
      </c>
      <c r="P13" s="49"/>
      <c r="Q13" s="80"/>
      <c r="R13" s="64" t="s">
        <v>23</v>
      </c>
      <c r="S13" s="49" t="s">
        <v>38</v>
      </c>
      <c r="T13" s="80" t="s">
        <v>33</v>
      </c>
      <c r="U13" s="49" t="s">
        <v>23</v>
      </c>
      <c r="V13" s="144" t="s">
        <v>33</v>
      </c>
      <c r="W13" s="80" t="s">
        <v>33</v>
      </c>
      <c r="X13" s="49" t="s">
        <v>33</v>
      </c>
      <c r="Y13" s="80" t="s">
        <v>43</v>
      </c>
      <c r="Z13" s="49" t="s">
        <v>33</v>
      </c>
      <c r="AA13" s="80" t="s">
        <v>23</v>
      </c>
      <c r="AB13" s="64" t="s">
        <v>17</v>
      </c>
      <c r="AC13" s="49" t="s">
        <v>23</v>
      </c>
      <c r="AD13" s="80" t="s">
        <v>33</v>
      </c>
    </row>
    <row r="14" spans="1:30" s="61" customFormat="1" ht="15.75" customHeight="1">
      <c r="A14" s="342"/>
      <c r="B14" s="321"/>
      <c r="C14" s="65" t="s">
        <v>36</v>
      </c>
      <c r="D14" s="50" t="s">
        <v>15</v>
      </c>
      <c r="E14" s="141" t="s">
        <v>23</v>
      </c>
      <c r="F14" s="86" t="s">
        <v>33</v>
      </c>
      <c r="G14" s="51" t="s">
        <v>47</v>
      </c>
      <c r="H14" s="141" t="s">
        <v>148</v>
      </c>
      <c r="I14" s="81" t="s">
        <v>148</v>
      </c>
      <c r="J14" s="53"/>
      <c r="K14" s="81"/>
      <c r="L14" s="53"/>
      <c r="M14" s="81"/>
      <c r="N14" s="53" t="s">
        <v>52</v>
      </c>
      <c r="O14" s="81" t="s">
        <v>54</v>
      </c>
      <c r="P14" s="53"/>
      <c r="Q14" s="81"/>
      <c r="R14" s="65" t="s">
        <v>21</v>
      </c>
      <c r="S14" s="53" t="s">
        <v>148</v>
      </c>
      <c r="T14" s="81" t="s">
        <v>148</v>
      </c>
      <c r="U14" s="53" t="s">
        <v>38</v>
      </c>
      <c r="V14" s="86" t="s">
        <v>46</v>
      </c>
      <c r="W14" s="81" t="s">
        <v>19</v>
      </c>
      <c r="X14" s="53" t="s">
        <v>148</v>
      </c>
      <c r="Y14" s="81" t="s">
        <v>148</v>
      </c>
      <c r="Z14" s="53" t="s">
        <v>24</v>
      </c>
      <c r="AA14" s="81" t="s">
        <v>25</v>
      </c>
      <c r="AB14" s="65" t="s">
        <v>27</v>
      </c>
      <c r="AC14" s="53" t="s">
        <v>18</v>
      </c>
      <c r="AD14" s="81" t="s">
        <v>19</v>
      </c>
    </row>
    <row r="15" spans="1:30" s="61" customFormat="1" ht="15.75" customHeight="1">
      <c r="A15" s="342"/>
      <c r="B15" s="321" t="s">
        <v>84</v>
      </c>
      <c r="C15" s="65" t="s">
        <v>46</v>
      </c>
      <c r="D15" s="50" t="s">
        <v>21</v>
      </c>
      <c r="E15" s="141" t="s">
        <v>35</v>
      </c>
      <c r="F15" s="86" t="s">
        <v>37</v>
      </c>
      <c r="G15" s="51" t="s">
        <v>49</v>
      </c>
      <c r="H15" s="141"/>
      <c r="I15" s="81"/>
      <c r="J15" s="53"/>
      <c r="K15" s="81"/>
      <c r="L15" s="53"/>
      <c r="M15" s="81"/>
      <c r="N15" s="53" t="s">
        <v>148</v>
      </c>
      <c r="O15" s="81" t="s">
        <v>148</v>
      </c>
      <c r="P15" s="53"/>
      <c r="Q15" s="81"/>
      <c r="R15" s="65" t="s">
        <v>46</v>
      </c>
      <c r="S15" s="53"/>
      <c r="T15" s="81"/>
      <c r="U15" s="53" t="s">
        <v>39</v>
      </c>
      <c r="V15" s="86" t="s">
        <v>32</v>
      </c>
      <c r="W15" s="81" t="s">
        <v>38</v>
      </c>
      <c r="X15" s="53"/>
      <c r="Y15" s="81"/>
      <c r="Z15" s="53" t="s">
        <v>46</v>
      </c>
      <c r="AA15" s="81" t="s">
        <v>31</v>
      </c>
      <c r="AB15" s="65" t="s">
        <v>23</v>
      </c>
      <c r="AC15" s="53" t="s">
        <v>26</v>
      </c>
      <c r="AD15" s="81" t="s">
        <v>31</v>
      </c>
    </row>
    <row r="16" spans="1:30" s="61" customFormat="1" ht="15.75" customHeight="1" thickBot="1">
      <c r="A16" s="342"/>
      <c r="B16" s="322"/>
      <c r="C16" s="66" t="s">
        <v>57</v>
      </c>
      <c r="D16" s="54" t="s">
        <v>35</v>
      </c>
      <c r="E16" s="142" t="s">
        <v>21</v>
      </c>
      <c r="F16" s="145" t="s">
        <v>40</v>
      </c>
      <c r="G16" s="55" t="s">
        <v>50</v>
      </c>
      <c r="H16" s="142"/>
      <c r="I16" s="82"/>
      <c r="J16" s="56"/>
      <c r="K16" s="82"/>
      <c r="L16" s="56"/>
      <c r="M16" s="82"/>
      <c r="N16" s="56"/>
      <c r="O16" s="82"/>
      <c r="P16" s="56"/>
      <c r="Q16" s="82"/>
      <c r="R16" s="66" t="s">
        <v>35</v>
      </c>
      <c r="S16" s="56"/>
      <c r="T16" s="82"/>
      <c r="U16" s="60" t="s">
        <v>37</v>
      </c>
      <c r="V16" s="87" t="s">
        <v>35</v>
      </c>
      <c r="W16" s="82" t="s">
        <v>40</v>
      </c>
      <c r="X16" s="56"/>
      <c r="Y16" s="82"/>
      <c r="Z16" s="56" t="s">
        <v>28</v>
      </c>
      <c r="AA16" s="82" t="s">
        <v>29</v>
      </c>
      <c r="AB16" s="66" t="s">
        <v>33</v>
      </c>
      <c r="AC16" s="56" t="s">
        <v>148</v>
      </c>
      <c r="AD16" s="82" t="s">
        <v>148</v>
      </c>
    </row>
    <row r="17" spans="1:30" s="61" customFormat="1" ht="15.75" customHeight="1">
      <c r="A17" s="342"/>
      <c r="B17" s="325">
        <v>9</v>
      </c>
      <c r="C17" s="64" t="s">
        <v>148</v>
      </c>
      <c r="D17" s="46" t="s">
        <v>46</v>
      </c>
      <c r="E17" s="140" t="s">
        <v>42</v>
      </c>
      <c r="F17" s="144" t="s">
        <v>56</v>
      </c>
      <c r="G17" s="47" t="s">
        <v>45</v>
      </c>
      <c r="H17" s="140"/>
      <c r="I17" s="80"/>
      <c r="J17" s="49"/>
      <c r="K17" s="80"/>
      <c r="L17" s="49"/>
      <c r="M17" s="80"/>
      <c r="N17" s="49"/>
      <c r="O17" s="80"/>
      <c r="P17" s="49"/>
      <c r="Q17" s="80"/>
      <c r="R17" s="64" t="s">
        <v>38</v>
      </c>
      <c r="S17" s="49"/>
      <c r="T17" s="80"/>
      <c r="U17" s="84" t="s">
        <v>148</v>
      </c>
      <c r="V17" s="85" t="s">
        <v>148</v>
      </c>
      <c r="W17" s="48" t="s">
        <v>35</v>
      </c>
      <c r="X17" s="49"/>
      <c r="Y17" s="80"/>
      <c r="Z17" s="49" t="s">
        <v>148</v>
      </c>
      <c r="AA17" s="80" t="s">
        <v>148</v>
      </c>
      <c r="AB17" s="64" t="s">
        <v>36</v>
      </c>
      <c r="AC17" s="49"/>
      <c r="AD17" s="80"/>
    </row>
    <row r="18" spans="1:30" s="61" customFormat="1" ht="15.75" customHeight="1">
      <c r="A18" s="342"/>
      <c r="B18" s="321"/>
      <c r="C18" s="65"/>
      <c r="D18" s="50" t="s">
        <v>42</v>
      </c>
      <c r="E18" s="141" t="s">
        <v>36</v>
      </c>
      <c r="F18" s="86" t="s">
        <v>51</v>
      </c>
      <c r="G18" s="51" t="s">
        <v>148</v>
      </c>
      <c r="H18" s="141"/>
      <c r="I18" s="81"/>
      <c r="J18" s="53"/>
      <c r="K18" s="81"/>
      <c r="L18" s="53"/>
      <c r="M18" s="81"/>
      <c r="N18" s="53"/>
      <c r="O18" s="81"/>
      <c r="P18" s="53"/>
      <c r="Q18" s="81"/>
      <c r="R18" s="65" t="s">
        <v>40</v>
      </c>
      <c r="S18" s="53"/>
      <c r="T18" s="81"/>
      <c r="U18" s="53"/>
      <c r="V18" s="86"/>
      <c r="W18" s="52" t="s">
        <v>23</v>
      </c>
      <c r="X18" s="53"/>
      <c r="Y18" s="81"/>
      <c r="Z18" s="53"/>
      <c r="AA18" s="81"/>
      <c r="AB18" s="65" t="s">
        <v>40</v>
      </c>
      <c r="AC18" s="53"/>
      <c r="AD18" s="81"/>
    </row>
    <row r="19" spans="1:30" s="61" customFormat="1" ht="15.75" customHeight="1">
      <c r="A19" s="342"/>
      <c r="B19" s="321"/>
      <c r="C19" s="65"/>
      <c r="D19" s="50" t="s">
        <v>37</v>
      </c>
      <c r="E19" s="141" t="s">
        <v>46</v>
      </c>
      <c r="F19" s="86" t="s">
        <v>55</v>
      </c>
      <c r="G19" s="51"/>
      <c r="H19" s="141"/>
      <c r="I19" s="81"/>
      <c r="J19" s="53"/>
      <c r="K19" s="81"/>
      <c r="L19" s="53"/>
      <c r="M19" s="81"/>
      <c r="N19" s="53"/>
      <c r="O19" s="81"/>
      <c r="P19" s="53"/>
      <c r="Q19" s="81"/>
      <c r="R19" s="65" t="s">
        <v>37</v>
      </c>
      <c r="S19" s="53"/>
      <c r="T19" s="81"/>
      <c r="U19" s="53"/>
      <c r="V19" s="86"/>
      <c r="W19" s="52" t="s">
        <v>148</v>
      </c>
      <c r="X19" s="53"/>
      <c r="Y19" s="81"/>
      <c r="Z19" s="53"/>
      <c r="AA19" s="81"/>
      <c r="AB19" s="65" t="s">
        <v>39</v>
      </c>
      <c r="AC19" s="53"/>
      <c r="AD19" s="81"/>
    </row>
    <row r="20" spans="1:30" s="61" customFormat="1" ht="15.75" customHeight="1">
      <c r="A20" s="342"/>
      <c r="B20" s="321"/>
      <c r="C20" s="65"/>
      <c r="D20" s="50" t="s">
        <v>38</v>
      </c>
      <c r="E20" s="141" t="s">
        <v>148</v>
      </c>
      <c r="F20" s="86" t="s">
        <v>148</v>
      </c>
      <c r="G20" s="51"/>
      <c r="H20" s="141"/>
      <c r="I20" s="81"/>
      <c r="J20" s="53"/>
      <c r="K20" s="81"/>
      <c r="L20" s="53"/>
      <c r="M20" s="81"/>
      <c r="N20" s="53"/>
      <c r="O20" s="81"/>
      <c r="P20" s="53"/>
      <c r="Q20" s="81"/>
      <c r="R20" s="65" t="s">
        <v>33</v>
      </c>
      <c r="S20" s="53"/>
      <c r="T20" s="81"/>
      <c r="U20" s="53"/>
      <c r="V20" s="86"/>
      <c r="W20" s="52"/>
      <c r="X20" s="53"/>
      <c r="Y20" s="81"/>
      <c r="Z20" s="53"/>
      <c r="AA20" s="81"/>
      <c r="AB20" s="65" t="s">
        <v>41</v>
      </c>
      <c r="AC20" s="53"/>
      <c r="AD20" s="81"/>
    </row>
    <row r="21" spans="1:30" s="61" customFormat="1" ht="15.75" customHeight="1">
      <c r="A21" s="342"/>
      <c r="B21" s="321" t="s">
        <v>85</v>
      </c>
      <c r="C21" s="65"/>
      <c r="D21" s="50" t="s">
        <v>20</v>
      </c>
      <c r="E21" s="141"/>
      <c r="F21" s="86"/>
      <c r="G21" s="51"/>
      <c r="H21" s="141"/>
      <c r="I21" s="81"/>
      <c r="J21" s="53"/>
      <c r="K21" s="81"/>
      <c r="L21" s="53"/>
      <c r="M21" s="81"/>
      <c r="N21" s="53"/>
      <c r="O21" s="81"/>
      <c r="P21" s="53"/>
      <c r="Q21" s="81"/>
      <c r="R21" s="65" t="s">
        <v>54</v>
      </c>
      <c r="S21" s="53"/>
      <c r="T21" s="81"/>
      <c r="U21" s="53"/>
      <c r="V21" s="86"/>
      <c r="W21" s="52"/>
      <c r="X21" s="53"/>
      <c r="Y21" s="81"/>
      <c r="Z21" s="53"/>
      <c r="AA21" s="81"/>
      <c r="AB21" s="65" t="s">
        <v>148</v>
      </c>
      <c r="AC21" s="53"/>
      <c r="AD21" s="81"/>
    </row>
    <row r="22" spans="1:30" s="61" customFormat="1" ht="15.75" customHeight="1">
      <c r="A22" s="342"/>
      <c r="B22" s="321"/>
      <c r="C22" s="65"/>
      <c r="D22" s="50" t="s">
        <v>47</v>
      </c>
      <c r="E22" s="141"/>
      <c r="F22" s="86"/>
      <c r="G22" s="51"/>
      <c r="H22" s="141"/>
      <c r="I22" s="81"/>
      <c r="J22" s="53"/>
      <c r="K22" s="81"/>
      <c r="L22" s="53"/>
      <c r="M22" s="81"/>
      <c r="N22" s="53"/>
      <c r="O22" s="81"/>
      <c r="P22" s="53"/>
      <c r="Q22" s="81"/>
      <c r="R22" s="65" t="s">
        <v>44</v>
      </c>
      <c r="S22" s="53"/>
      <c r="T22" s="81"/>
      <c r="U22" s="53"/>
      <c r="V22" s="86"/>
      <c r="W22" s="52"/>
      <c r="X22" s="53"/>
      <c r="Y22" s="81"/>
      <c r="Z22" s="53"/>
      <c r="AA22" s="81"/>
      <c r="AB22" s="65"/>
      <c r="AC22" s="53"/>
      <c r="AD22" s="81"/>
    </row>
    <row r="23" spans="1:30" s="61" customFormat="1" ht="15.75" customHeight="1">
      <c r="A23" s="342"/>
      <c r="B23" s="321"/>
      <c r="C23" s="65"/>
      <c r="D23" s="50" t="s">
        <v>148</v>
      </c>
      <c r="E23" s="141"/>
      <c r="F23" s="86"/>
      <c r="G23" s="51"/>
      <c r="H23" s="141"/>
      <c r="I23" s="81"/>
      <c r="J23" s="53"/>
      <c r="K23" s="81"/>
      <c r="L23" s="53"/>
      <c r="M23" s="81"/>
      <c r="N23" s="53"/>
      <c r="O23" s="81"/>
      <c r="P23" s="53"/>
      <c r="Q23" s="81"/>
      <c r="R23" s="65" t="s">
        <v>52</v>
      </c>
      <c r="S23" s="53"/>
      <c r="T23" s="81"/>
      <c r="U23" s="53"/>
      <c r="V23" s="86"/>
      <c r="W23" s="52"/>
      <c r="X23" s="53"/>
      <c r="Y23" s="81"/>
      <c r="Z23" s="53"/>
      <c r="AA23" s="81"/>
      <c r="AB23" s="65"/>
      <c r="AC23" s="53"/>
      <c r="AD23" s="81"/>
    </row>
    <row r="24" spans="1:30" s="61" customFormat="1" ht="15.75" customHeight="1" thickBot="1">
      <c r="A24" s="343"/>
      <c r="B24" s="322"/>
      <c r="C24" s="67"/>
      <c r="D24" s="57"/>
      <c r="E24" s="143"/>
      <c r="F24" s="87"/>
      <c r="G24" s="58"/>
      <c r="H24" s="143"/>
      <c r="I24" s="83"/>
      <c r="J24" s="60"/>
      <c r="K24" s="83"/>
      <c r="L24" s="60"/>
      <c r="M24" s="83"/>
      <c r="N24" s="60"/>
      <c r="O24" s="83"/>
      <c r="P24" s="60"/>
      <c r="Q24" s="83"/>
      <c r="R24" s="67" t="s">
        <v>148</v>
      </c>
      <c r="S24" s="60"/>
      <c r="T24" s="83"/>
      <c r="U24" s="60"/>
      <c r="V24" s="87"/>
      <c r="W24" s="59"/>
      <c r="X24" s="60"/>
      <c r="Y24" s="83"/>
      <c r="Z24" s="60"/>
      <c r="AA24" s="83"/>
      <c r="AB24" s="67"/>
      <c r="AC24" s="60"/>
      <c r="AD24" s="83"/>
    </row>
    <row r="25" spans="1:30">
      <c r="J25" s="16"/>
      <c r="K25" s="14"/>
      <c r="P25" s="16"/>
      <c r="S25" s="14"/>
      <c r="U25" s="14"/>
      <c r="X25" s="14"/>
      <c r="Z25" s="14"/>
      <c r="AC25" s="14"/>
    </row>
    <row r="26" spans="1:30" ht="120">
      <c r="B26" s="146" t="s">
        <v>170</v>
      </c>
      <c r="J26" s="16"/>
      <c r="K26" s="14"/>
      <c r="S26" s="14"/>
      <c r="U26" s="14"/>
      <c r="X26" s="14"/>
      <c r="Z26" s="14"/>
      <c r="AC26" s="14"/>
    </row>
    <row r="27" spans="1:30">
      <c r="AC27" s="14"/>
    </row>
  </sheetData>
  <sheetProtection password="96CF" sheet="1" objects="1" scenarios="1" formatCells="0"/>
  <mergeCells count="86">
    <mergeCell ref="AC6:AD6"/>
    <mergeCell ref="AC7:AD7"/>
    <mergeCell ref="AC8:AD8"/>
    <mergeCell ref="C1:AD1"/>
    <mergeCell ref="AC2:AD2"/>
    <mergeCell ref="AC3:AD3"/>
    <mergeCell ref="AC4:AD4"/>
    <mergeCell ref="AC5:AD5"/>
    <mergeCell ref="X7:Y7"/>
    <mergeCell ref="X8:Y8"/>
    <mergeCell ref="Z2:AA2"/>
    <mergeCell ref="Z3:AA3"/>
    <mergeCell ref="Z4:AA4"/>
    <mergeCell ref="Z5:AA5"/>
    <mergeCell ref="Z6:AA6"/>
    <mergeCell ref="Z7:AA7"/>
    <mergeCell ref="Z8:AA8"/>
    <mergeCell ref="X2:Y2"/>
    <mergeCell ref="X3:Y3"/>
    <mergeCell ref="X4:Y4"/>
    <mergeCell ref="X5:Y5"/>
    <mergeCell ref="X6:Y6"/>
    <mergeCell ref="U8:V8"/>
    <mergeCell ref="U2:W2"/>
    <mergeCell ref="U3:W3"/>
    <mergeCell ref="U4:W4"/>
    <mergeCell ref="U5:W5"/>
    <mergeCell ref="U6:W6"/>
    <mergeCell ref="U7:W7"/>
    <mergeCell ref="P7:Q7"/>
    <mergeCell ref="P8:Q8"/>
    <mergeCell ref="S2:T2"/>
    <mergeCell ref="S3:T3"/>
    <mergeCell ref="S4:T4"/>
    <mergeCell ref="S5:T5"/>
    <mergeCell ref="S6:T6"/>
    <mergeCell ref="S7:T7"/>
    <mergeCell ref="S8:T8"/>
    <mergeCell ref="P2:Q2"/>
    <mergeCell ref="P3:Q3"/>
    <mergeCell ref="P4:Q4"/>
    <mergeCell ref="P5:Q5"/>
    <mergeCell ref="P6:Q6"/>
    <mergeCell ref="L7:M7"/>
    <mergeCell ref="L8:M8"/>
    <mergeCell ref="A9:A24"/>
    <mergeCell ref="N2:O2"/>
    <mergeCell ref="N3:O3"/>
    <mergeCell ref="N4:O4"/>
    <mergeCell ref="N5:O5"/>
    <mergeCell ref="N6:O6"/>
    <mergeCell ref="N7:O7"/>
    <mergeCell ref="N8:O8"/>
    <mergeCell ref="L2:M2"/>
    <mergeCell ref="L3:M3"/>
    <mergeCell ref="L4:M4"/>
    <mergeCell ref="L5:M5"/>
    <mergeCell ref="L6:M6"/>
    <mergeCell ref="A7:B7"/>
    <mergeCell ref="J7:K7"/>
    <mergeCell ref="J8:K8"/>
    <mergeCell ref="A2:B2"/>
    <mergeCell ref="A3:B3"/>
    <mergeCell ref="A4:B4"/>
    <mergeCell ref="A5:B5"/>
    <mergeCell ref="A6:B6"/>
    <mergeCell ref="E7:F7"/>
    <mergeCell ref="D6:F6"/>
    <mergeCell ref="E8:F8"/>
    <mergeCell ref="J2:K2"/>
    <mergeCell ref="J3:K3"/>
    <mergeCell ref="J4:K4"/>
    <mergeCell ref="J5:K5"/>
    <mergeCell ref="J6:K6"/>
    <mergeCell ref="D2:I2"/>
    <mergeCell ref="D3:I3"/>
    <mergeCell ref="D4:I4"/>
    <mergeCell ref="D5:I5"/>
    <mergeCell ref="G6:I6"/>
    <mergeCell ref="B21:B24"/>
    <mergeCell ref="H7:I7"/>
    <mergeCell ref="H8:I8"/>
    <mergeCell ref="B17:B20"/>
    <mergeCell ref="B13:B14"/>
    <mergeCell ref="B15:B16"/>
    <mergeCell ref="A8:B8"/>
  </mergeCells>
  <phoneticPr fontId="0" type="noConversion"/>
  <printOptions horizontalCentered="1" gridLines="1"/>
  <pageMargins left="0.55000000000000004" right="0.55000000000000004" top="1" bottom="1" header="0.5" footer="0.5"/>
  <pageSetup paperSize="9" scale="59" orientation="landscape" r:id="rId1"/>
  <headerFooter alignWithMargins="0">
    <oddFooter>&amp;LApplicant Data and Comparison Table&amp;R&amp;D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tabColor theme="0"/>
  </sheetPr>
  <dimension ref="B2:K38"/>
  <sheetViews>
    <sheetView showGridLines="0" showRowColHeaders="0" workbookViewId="0"/>
  </sheetViews>
  <sheetFormatPr defaultRowHeight="12.75"/>
  <cols>
    <col min="1" max="1" width="2.7109375" style="2" customWidth="1"/>
    <col min="2" max="2" width="9.140625" style="2"/>
    <col min="3" max="3" width="12" style="2" customWidth="1"/>
    <col min="4" max="16384" width="9.140625" style="2"/>
  </cols>
  <sheetData>
    <row r="2" spans="2:11">
      <c r="B2" s="1" t="s">
        <v>87</v>
      </c>
    </row>
    <row r="3" spans="2:11">
      <c r="B3" s="1" t="s">
        <v>92</v>
      </c>
    </row>
    <row r="5" spans="2:11">
      <c r="B5" s="1" t="s">
        <v>88</v>
      </c>
    </row>
    <row r="6" spans="2:11">
      <c r="B6" s="1" t="s">
        <v>135</v>
      </c>
    </row>
    <row r="7" spans="2:11">
      <c r="B7" s="1"/>
    </row>
    <row r="8" spans="2:11">
      <c r="B8" s="1" t="s">
        <v>91</v>
      </c>
    </row>
    <row r="10" spans="2:11" ht="25.5" customHeight="1">
      <c r="B10" s="361" t="s">
        <v>112</v>
      </c>
      <c r="C10" s="361"/>
      <c r="D10" s="361"/>
      <c r="E10" s="361"/>
      <c r="F10" s="361"/>
      <c r="G10" s="361"/>
      <c r="H10" s="361"/>
      <c r="I10" s="361"/>
      <c r="J10" s="361"/>
      <c r="K10" s="361"/>
    </row>
    <row r="11" spans="2:11">
      <c r="B11" s="1" t="s">
        <v>136</v>
      </c>
    </row>
    <row r="12" spans="2:11">
      <c r="B12" s="1"/>
    </row>
    <row r="13" spans="2:11">
      <c r="B13" s="1" t="s">
        <v>108</v>
      </c>
    </row>
    <row r="14" spans="2:11">
      <c r="B14" s="1" t="s">
        <v>109</v>
      </c>
    </row>
    <row r="15" spans="2:11">
      <c r="B15" s="1"/>
    </row>
    <row r="16" spans="2:11" ht="25.5" customHeight="1">
      <c r="B16" s="361" t="s">
        <v>110</v>
      </c>
      <c r="C16" s="361"/>
      <c r="D16" s="361"/>
      <c r="E16" s="361"/>
      <c r="F16" s="361"/>
      <c r="G16" s="361"/>
      <c r="H16" s="361"/>
      <c r="I16" s="361"/>
      <c r="J16" s="361"/>
      <c r="K16" s="361"/>
    </row>
    <row r="18" spans="2:5">
      <c r="B18" s="1" t="s">
        <v>89</v>
      </c>
    </row>
    <row r="19" spans="2:5">
      <c r="B19" s="362" t="s">
        <v>90</v>
      </c>
      <c r="C19" s="362"/>
      <c r="D19" s="362"/>
      <c r="E19" s="362"/>
    </row>
    <row r="20" spans="2:5">
      <c r="B20" s="3"/>
    </row>
    <row r="22" spans="2:5" ht="13.5" thickBot="1">
      <c r="B22" s="1" t="s">
        <v>101</v>
      </c>
    </row>
    <row r="23" spans="2:5" ht="13.5" thickBot="1">
      <c r="B23" s="10" t="s">
        <v>5</v>
      </c>
      <c r="C23" s="11" t="s">
        <v>66</v>
      </c>
    </row>
    <row r="24" spans="2:5">
      <c r="B24" s="8" t="s">
        <v>93</v>
      </c>
      <c r="C24" s="9" t="s">
        <v>97</v>
      </c>
    </row>
    <row r="25" spans="2:5">
      <c r="B25" s="4" t="s">
        <v>94</v>
      </c>
      <c r="C25" s="5" t="s">
        <v>98</v>
      </c>
    </row>
    <row r="26" spans="2:5">
      <c r="B26" s="4" t="s">
        <v>96</v>
      </c>
      <c r="C26" s="5" t="s">
        <v>99</v>
      </c>
    </row>
    <row r="27" spans="2:5" ht="13.5" thickBot="1">
      <c r="B27" s="6" t="s">
        <v>95</v>
      </c>
      <c r="C27" s="7" t="s">
        <v>100</v>
      </c>
    </row>
    <row r="29" spans="2:5">
      <c r="B29" s="1" t="s">
        <v>111</v>
      </c>
    </row>
    <row r="30" spans="2:5">
      <c r="B30" s="1" t="s">
        <v>102</v>
      </c>
    </row>
    <row r="33" spans="2:5">
      <c r="B33" s="1" t="s">
        <v>137</v>
      </c>
    </row>
    <row r="34" spans="2:5">
      <c r="B34" s="1" t="s">
        <v>104</v>
      </c>
    </row>
    <row r="35" spans="2:5">
      <c r="B35" s="362" t="s">
        <v>103</v>
      </c>
      <c r="C35" s="362"/>
      <c r="D35" s="362"/>
      <c r="E35" s="362"/>
    </row>
    <row r="36" spans="2:5">
      <c r="B36" s="362" t="s">
        <v>105</v>
      </c>
      <c r="C36" s="362"/>
      <c r="D36" s="362"/>
      <c r="E36" s="362"/>
    </row>
    <row r="37" spans="2:5">
      <c r="B37" s="362" t="s">
        <v>106</v>
      </c>
      <c r="C37" s="362"/>
      <c r="D37" s="362"/>
      <c r="E37" s="362"/>
    </row>
    <row r="38" spans="2:5">
      <c r="B38" s="360" t="s">
        <v>107</v>
      </c>
      <c r="C38" s="360"/>
      <c r="D38" s="360"/>
      <c r="E38" s="360"/>
    </row>
  </sheetData>
  <sheetProtection password="C5E5" sheet="1" objects="1" scenarios="1"/>
  <mergeCells count="7">
    <mergeCell ref="B38:E38"/>
    <mergeCell ref="B16:K16"/>
    <mergeCell ref="B10:K10"/>
    <mergeCell ref="B35:E35"/>
    <mergeCell ref="B36:E36"/>
    <mergeCell ref="B37:E37"/>
    <mergeCell ref="B19:E19"/>
  </mergeCells>
  <hyperlinks>
    <hyperlink ref="B19" r:id="rId1"/>
    <hyperlink ref="B35" r:id="rId2"/>
    <hyperlink ref="B36" r:id="rId3"/>
    <hyperlink ref="B37" r:id="rId4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tabColor rgb="FFFFC000"/>
  </sheetPr>
  <dimension ref="B1:Z19"/>
  <sheetViews>
    <sheetView showGridLines="0" showRowColHeaders="0" workbookViewId="0">
      <selection activeCell="C9" sqref="C9"/>
    </sheetView>
  </sheetViews>
  <sheetFormatPr defaultRowHeight="12.75"/>
  <cols>
    <col min="1" max="1" width="2.7109375" style="93" customWidth="1"/>
    <col min="2" max="2" width="13.140625" style="93" customWidth="1"/>
    <col min="3" max="3" width="18.7109375" style="93" customWidth="1"/>
    <col min="4" max="4" width="6" style="93" customWidth="1"/>
    <col min="5" max="6" width="5" style="93" bestFit="1" customWidth="1"/>
    <col min="7" max="7" width="8" style="94" customWidth="1"/>
    <col min="8" max="12" width="2" style="93" bestFit="1" customWidth="1"/>
    <col min="13" max="13" width="6.28515625" style="93" customWidth="1"/>
    <col min="14" max="14" width="9.28515625" style="93" customWidth="1"/>
    <col min="15" max="15" width="7.7109375" style="93" customWidth="1"/>
    <col min="16" max="16" width="2.7109375" style="93" customWidth="1"/>
    <col min="17" max="17" width="2.5703125" style="93" customWidth="1"/>
    <col min="18" max="18" width="14.85546875" style="95" customWidth="1"/>
    <col min="19" max="19" width="5.85546875" style="95" customWidth="1"/>
    <col min="20" max="25" width="2.7109375" style="95" customWidth="1"/>
    <col min="26" max="27" width="3.7109375" style="93" customWidth="1"/>
    <col min="28" max="257" width="9.140625" style="93"/>
    <col min="258" max="258" width="2.5703125" style="93" customWidth="1"/>
    <col min="259" max="259" width="15" style="93" bestFit="1" customWidth="1"/>
    <col min="260" max="260" width="11.5703125" style="93" bestFit="1" customWidth="1"/>
    <col min="261" max="261" width="6.85546875" style="93" bestFit="1" customWidth="1"/>
    <col min="262" max="263" width="5" style="93" bestFit="1" customWidth="1"/>
    <col min="264" max="264" width="8.7109375" style="93" customWidth="1"/>
    <col min="265" max="269" width="2" style="93" bestFit="1" customWidth="1"/>
    <col min="270" max="270" width="4.7109375" style="93" bestFit="1" customWidth="1"/>
    <col min="271" max="271" width="8" style="93" bestFit="1" customWidth="1"/>
    <col min="272" max="272" width="6.7109375" style="93" bestFit="1" customWidth="1"/>
    <col min="273" max="273" width="2.5703125" style="93" customWidth="1"/>
    <col min="274" max="274" width="1.42578125" style="93" customWidth="1"/>
    <col min="275" max="275" width="8.85546875" style="93" customWidth="1"/>
    <col min="276" max="276" width="12.5703125" style="93" customWidth="1"/>
    <col min="277" max="277" width="4.85546875" style="93" customWidth="1"/>
    <col min="278" max="278" width="5.42578125" style="93" bestFit="1" customWidth="1"/>
    <col min="279" max="279" width="12.85546875" style="93" customWidth="1"/>
    <col min="280" max="280" width="4" style="93" bestFit="1" customWidth="1"/>
    <col min="281" max="282" width="4.7109375" style="93" bestFit="1" customWidth="1"/>
    <col min="283" max="283" width="1.42578125" style="93" customWidth="1"/>
    <col min="284" max="513" width="9.140625" style="93"/>
    <col min="514" max="514" width="2.5703125" style="93" customWidth="1"/>
    <col min="515" max="515" width="15" style="93" bestFit="1" customWidth="1"/>
    <col min="516" max="516" width="11.5703125" style="93" bestFit="1" customWidth="1"/>
    <col min="517" max="517" width="6.85546875" style="93" bestFit="1" customWidth="1"/>
    <col min="518" max="519" width="5" style="93" bestFit="1" customWidth="1"/>
    <col min="520" max="520" width="8.7109375" style="93" customWidth="1"/>
    <col min="521" max="525" width="2" style="93" bestFit="1" customWidth="1"/>
    <col min="526" max="526" width="4.7109375" style="93" bestFit="1" customWidth="1"/>
    <col min="527" max="527" width="8" style="93" bestFit="1" customWidth="1"/>
    <col min="528" max="528" width="6.7109375" style="93" bestFit="1" customWidth="1"/>
    <col min="529" max="529" width="2.5703125" style="93" customWidth="1"/>
    <col min="530" max="530" width="1.42578125" style="93" customWidth="1"/>
    <col min="531" max="531" width="8.85546875" style="93" customWidth="1"/>
    <col min="532" max="532" width="12.5703125" style="93" customWidth="1"/>
    <col min="533" max="533" width="4.85546875" style="93" customWidth="1"/>
    <col min="534" max="534" width="5.42578125" style="93" bestFit="1" customWidth="1"/>
    <col min="535" max="535" width="12.85546875" style="93" customWidth="1"/>
    <col min="536" max="536" width="4" style="93" bestFit="1" customWidth="1"/>
    <col min="537" max="538" width="4.7109375" style="93" bestFit="1" customWidth="1"/>
    <col min="539" max="539" width="1.42578125" style="93" customWidth="1"/>
    <col min="540" max="769" width="9.140625" style="93"/>
    <col min="770" max="770" width="2.5703125" style="93" customWidth="1"/>
    <col min="771" max="771" width="15" style="93" bestFit="1" customWidth="1"/>
    <col min="772" max="772" width="11.5703125" style="93" bestFit="1" customWidth="1"/>
    <col min="773" max="773" width="6.85546875" style="93" bestFit="1" customWidth="1"/>
    <col min="774" max="775" width="5" style="93" bestFit="1" customWidth="1"/>
    <col min="776" max="776" width="8.7109375" style="93" customWidth="1"/>
    <col min="777" max="781" width="2" style="93" bestFit="1" customWidth="1"/>
    <col min="782" max="782" width="4.7109375" style="93" bestFit="1" customWidth="1"/>
    <col min="783" max="783" width="8" style="93" bestFit="1" customWidth="1"/>
    <col min="784" max="784" width="6.7109375" style="93" bestFit="1" customWidth="1"/>
    <col min="785" max="785" width="2.5703125" style="93" customWidth="1"/>
    <col min="786" max="786" width="1.42578125" style="93" customWidth="1"/>
    <col min="787" max="787" width="8.85546875" style="93" customWidth="1"/>
    <col min="788" max="788" width="12.5703125" style="93" customWidth="1"/>
    <col min="789" max="789" width="4.85546875" style="93" customWidth="1"/>
    <col min="790" max="790" width="5.42578125" style="93" bestFit="1" customWidth="1"/>
    <col min="791" max="791" width="12.85546875" style="93" customWidth="1"/>
    <col min="792" max="792" width="4" style="93" bestFit="1" customWidth="1"/>
    <col min="793" max="794" width="4.7109375" style="93" bestFit="1" customWidth="1"/>
    <col min="795" max="795" width="1.42578125" style="93" customWidth="1"/>
    <col min="796" max="1025" width="9.140625" style="93"/>
    <col min="1026" max="1026" width="2.5703125" style="93" customWidth="1"/>
    <col min="1027" max="1027" width="15" style="93" bestFit="1" customWidth="1"/>
    <col min="1028" max="1028" width="11.5703125" style="93" bestFit="1" customWidth="1"/>
    <col min="1029" max="1029" width="6.85546875" style="93" bestFit="1" customWidth="1"/>
    <col min="1030" max="1031" width="5" style="93" bestFit="1" customWidth="1"/>
    <col min="1032" max="1032" width="8.7109375" style="93" customWidth="1"/>
    <col min="1033" max="1037" width="2" style="93" bestFit="1" customWidth="1"/>
    <col min="1038" max="1038" width="4.7109375" style="93" bestFit="1" customWidth="1"/>
    <col min="1039" max="1039" width="8" style="93" bestFit="1" customWidth="1"/>
    <col min="1040" max="1040" width="6.7109375" style="93" bestFit="1" customWidth="1"/>
    <col min="1041" max="1041" width="2.5703125" style="93" customWidth="1"/>
    <col min="1042" max="1042" width="1.42578125" style="93" customWidth="1"/>
    <col min="1043" max="1043" width="8.85546875" style="93" customWidth="1"/>
    <col min="1044" max="1044" width="12.5703125" style="93" customWidth="1"/>
    <col min="1045" max="1045" width="4.85546875" style="93" customWidth="1"/>
    <col min="1046" max="1046" width="5.42578125" style="93" bestFit="1" customWidth="1"/>
    <col min="1047" max="1047" width="12.85546875" style="93" customWidth="1"/>
    <col min="1048" max="1048" width="4" style="93" bestFit="1" customWidth="1"/>
    <col min="1049" max="1050" width="4.7109375" style="93" bestFit="1" customWidth="1"/>
    <col min="1051" max="1051" width="1.42578125" style="93" customWidth="1"/>
    <col min="1052" max="1281" width="9.140625" style="93"/>
    <col min="1282" max="1282" width="2.5703125" style="93" customWidth="1"/>
    <col min="1283" max="1283" width="15" style="93" bestFit="1" customWidth="1"/>
    <col min="1284" max="1284" width="11.5703125" style="93" bestFit="1" customWidth="1"/>
    <col min="1285" max="1285" width="6.85546875" style="93" bestFit="1" customWidth="1"/>
    <col min="1286" max="1287" width="5" style="93" bestFit="1" customWidth="1"/>
    <col min="1288" max="1288" width="8.7109375" style="93" customWidth="1"/>
    <col min="1289" max="1293" width="2" style="93" bestFit="1" customWidth="1"/>
    <col min="1294" max="1294" width="4.7109375" style="93" bestFit="1" customWidth="1"/>
    <col min="1295" max="1295" width="8" style="93" bestFit="1" customWidth="1"/>
    <col min="1296" max="1296" width="6.7109375" style="93" bestFit="1" customWidth="1"/>
    <col min="1297" max="1297" width="2.5703125" style="93" customWidth="1"/>
    <col min="1298" max="1298" width="1.42578125" style="93" customWidth="1"/>
    <col min="1299" max="1299" width="8.85546875" style="93" customWidth="1"/>
    <col min="1300" max="1300" width="12.5703125" style="93" customWidth="1"/>
    <col min="1301" max="1301" width="4.85546875" style="93" customWidth="1"/>
    <col min="1302" max="1302" width="5.42578125" style="93" bestFit="1" customWidth="1"/>
    <col min="1303" max="1303" width="12.85546875" style="93" customWidth="1"/>
    <col min="1304" max="1304" width="4" style="93" bestFit="1" customWidth="1"/>
    <col min="1305" max="1306" width="4.7109375" style="93" bestFit="1" customWidth="1"/>
    <col min="1307" max="1307" width="1.42578125" style="93" customWidth="1"/>
    <col min="1308" max="1537" width="9.140625" style="93"/>
    <col min="1538" max="1538" width="2.5703125" style="93" customWidth="1"/>
    <col min="1539" max="1539" width="15" style="93" bestFit="1" customWidth="1"/>
    <col min="1540" max="1540" width="11.5703125" style="93" bestFit="1" customWidth="1"/>
    <col min="1541" max="1541" width="6.85546875" style="93" bestFit="1" customWidth="1"/>
    <col min="1542" max="1543" width="5" style="93" bestFit="1" customWidth="1"/>
    <col min="1544" max="1544" width="8.7109375" style="93" customWidth="1"/>
    <col min="1545" max="1549" width="2" style="93" bestFit="1" customWidth="1"/>
    <col min="1550" max="1550" width="4.7109375" style="93" bestFit="1" customWidth="1"/>
    <col min="1551" max="1551" width="8" style="93" bestFit="1" customWidth="1"/>
    <col min="1552" max="1552" width="6.7109375" style="93" bestFit="1" customWidth="1"/>
    <col min="1553" max="1553" width="2.5703125" style="93" customWidth="1"/>
    <col min="1554" max="1554" width="1.42578125" style="93" customWidth="1"/>
    <col min="1555" max="1555" width="8.85546875" style="93" customWidth="1"/>
    <col min="1556" max="1556" width="12.5703125" style="93" customWidth="1"/>
    <col min="1557" max="1557" width="4.85546875" style="93" customWidth="1"/>
    <col min="1558" max="1558" width="5.42578125" style="93" bestFit="1" customWidth="1"/>
    <col min="1559" max="1559" width="12.85546875" style="93" customWidth="1"/>
    <col min="1560" max="1560" width="4" style="93" bestFit="1" customWidth="1"/>
    <col min="1561" max="1562" width="4.7109375" style="93" bestFit="1" customWidth="1"/>
    <col min="1563" max="1563" width="1.42578125" style="93" customWidth="1"/>
    <col min="1564" max="1793" width="9.140625" style="93"/>
    <col min="1794" max="1794" width="2.5703125" style="93" customWidth="1"/>
    <col min="1795" max="1795" width="15" style="93" bestFit="1" customWidth="1"/>
    <col min="1796" max="1796" width="11.5703125" style="93" bestFit="1" customWidth="1"/>
    <col min="1797" max="1797" width="6.85546875" style="93" bestFit="1" customWidth="1"/>
    <col min="1798" max="1799" width="5" style="93" bestFit="1" customWidth="1"/>
    <col min="1800" max="1800" width="8.7109375" style="93" customWidth="1"/>
    <col min="1801" max="1805" width="2" style="93" bestFit="1" customWidth="1"/>
    <col min="1806" max="1806" width="4.7109375" style="93" bestFit="1" customWidth="1"/>
    <col min="1807" max="1807" width="8" style="93" bestFit="1" customWidth="1"/>
    <col min="1808" max="1808" width="6.7109375" style="93" bestFit="1" customWidth="1"/>
    <col min="1809" max="1809" width="2.5703125" style="93" customWidth="1"/>
    <col min="1810" max="1810" width="1.42578125" style="93" customWidth="1"/>
    <col min="1811" max="1811" width="8.85546875" style="93" customWidth="1"/>
    <col min="1812" max="1812" width="12.5703125" style="93" customWidth="1"/>
    <col min="1813" max="1813" width="4.85546875" style="93" customWidth="1"/>
    <col min="1814" max="1814" width="5.42578125" style="93" bestFit="1" customWidth="1"/>
    <col min="1815" max="1815" width="12.85546875" style="93" customWidth="1"/>
    <col min="1816" max="1816" width="4" style="93" bestFit="1" customWidth="1"/>
    <col min="1817" max="1818" width="4.7109375" style="93" bestFit="1" customWidth="1"/>
    <col min="1819" max="1819" width="1.42578125" style="93" customWidth="1"/>
    <col min="1820" max="2049" width="9.140625" style="93"/>
    <col min="2050" max="2050" width="2.5703125" style="93" customWidth="1"/>
    <col min="2051" max="2051" width="15" style="93" bestFit="1" customWidth="1"/>
    <col min="2052" max="2052" width="11.5703125" style="93" bestFit="1" customWidth="1"/>
    <col min="2053" max="2053" width="6.85546875" style="93" bestFit="1" customWidth="1"/>
    <col min="2054" max="2055" width="5" style="93" bestFit="1" customWidth="1"/>
    <col min="2056" max="2056" width="8.7109375" style="93" customWidth="1"/>
    <col min="2057" max="2061" width="2" style="93" bestFit="1" customWidth="1"/>
    <col min="2062" max="2062" width="4.7109375" style="93" bestFit="1" customWidth="1"/>
    <col min="2063" max="2063" width="8" style="93" bestFit="1" customWidth="1"/>
    <col min="2064" max="2064" width="6.7109375" style="93" bestFit="1" customWidth="1"/>
    <col min="2065" max="2065" width="2.5703125" style="93" customWidth="1"/>
    <col min="2066" max="2066" width="1.42578125" style="93" customWidth="1"/>
    <col min="2067" max="2067" width="8.85546875" style="93" customWidth="1"/>
    <col min="2068" max="2068" width="12.5703125" style="93" customWidth="1"/>
    <col min="2069" max="2069" width="4.85546875" style="93" customWidth="1"/>
    <col min="2070" max="2070" width="5.42578125" style="93" bestFit="1" customWidth="1"/>
    <col min="2071" max="2071" width="12.85546875" style="93" customWidth="1"/>
    <col min="2072" max="2072" width="4" style="93" bestFit="1" customWidth="1"/>
    <col min="2073" max="2074" width="4.7109375" style="93" bestFit="1" customWidth="1"/>
    <col min="2075" max="2075" width="1.42578125" style="93" customWidth="1"/>
    <col min="2076" max="2305" width="9.140625" style="93"/>
    <col min="2306" max="2306" width="2.5703125" style="93" customWidth="1"/>
    <col min="2307" max="2307" width="15" style="93" bestFit="1" customWidth="1"/>
    <col min="2308" max="2308" width="11.5703125" style="93" bestFit="1" customWidth="1"/>
    <col min="2309" max="2309" width="6.85546875" style="93" bestFit="1" customWidth="1"/>
    <col min="2310" max="2311" width="5" style="93" bestFit="1" customWidth="1"/>
    <col min="2312" max="2312" width="8.7109375" style="93" customWidth="1"/>
    <col min="2313" max="2317" width="2" style="93" bestFit="1" customWidth="1"/>
    <col min="2318" max="2318" width="4.7109375" style="93" bestFit="1" customWidth="1"/>
    <col min="2319" max="2319" width="8" style="93" bestFit="1" customWidth="1"/>
    <col min="2320" max="2320" width="6.7109375" style="93" bestFit="1" customWidth="1"/>
    <col min="2321" max="2321" width="2.5703125" style="93" customWidth="1"/>
    <col min="2322" max="2322" width="1.42578125" style="93" customWidth="1"/>
    <col min="2323" max="2323" width="8.85546875" style="93" customWidth="1"/>
    <col min="2324" max="2324" width="12.5703125" style="93" customWidth="1"/>
    <col min="2325" max="2325" width="4.85546875" style="93" customWidth="1"/>
    <col min="2326" max="2326" width="5.42578125" style="93" bestFit="1" customWidth="1"/>
    <col min="2327" max="2327" width="12.85546875" style="93" customWidth="1"/>
    <col min="2328" max="2328" width="4" style="93" bestFit="1" customWidth="1"/>
    <col min="2329" max="2330" width="4.7109375" style="93" bestFit="1" customWidth="1"/>
    <col min="2331" max="2331" width="1.42578125" style="93" customWidth="1"/>
    <col min="2332" max="2561" width="9.140625" style="93"/>
    <col min="2562" max="2562" width="2.5703125" style="93" customWidth="1"/>
    <col min="2563" max="2563" width="15" style="93" bestFit="1" customWidth="1"/>
    <col min="2564" max="2564" width="11.5703125" style="93" bestFit="1" customWidth="1"/>
    <col min="2565" max="2565" width="6.85546875" style="93" bestFit="1" customWidth="1"/>
    <col min="2566" max="2567" width="5" style="93" bestFit="1" customWidth="1"/>
    <col min="2568" max="2568" width="8.7109375" style="93" customWidth="1"/>
    <col min="2569" max="2573" width="2" style="93" bestFit="1" customWidth="1"/>
    <col min="2574" max="2574" width="4.7109375" style="93" bestFit="1" customWidth="1"/>
    <col min="2575" max="2575" width="8" style="93" bestFit="1" customWidth="1"/>
    <col min="2576" max="2576" width="6.7109375" style="93" bestFit="1" customWidth="1"/>
    <col min="2577" max="2577" width="2.5703125" style="93" customWidth="1"/>
    <col min="2578" max="2578" width="1.42578125" style="93" customWidth="1"/>
    <col min="2579" max="2579" width="8.85546875" style="93" customWidth="1"/>
    <col min="2580" max="2580" width="12.5703125" style="93" customWidth="1"/>
    <col min="2581" max="2581" width="4.85546875" style="93" customWidth="1"/>
    <col min="2582" max="2582" width="5.42578125" style="93" bestFit="1" customWidth="1"/>
    <col min="2583" max="2583" width="12.85546875" style="93" customWidth="1"/>
    <col min="2584" max="2584" width="4" style="93" bestFit="1" customWidth="1"/>
    <col min="2585" max="2586" width="4.7109375" style="93" bestFit="1" customWidth="1"/>
    <col min="2587" max="2587" width="1.42578125" style="93" customWidth="1"/>
    <col min="2588" max="2817" width="9.140625" style="93"/>
    <col min="2818" max="2818" width="2.5703125" style="93" customWidth="1"/>
    <col min="2819" max="2819" width="15" style="93" bestFit="1" customWidth="1"/>
    <col min="2820" max="2820" width="11.5703125" style="93" bestFit="1" customWidth="1"/>
    <col min="2821" max="2821" width="6.85546875" style="93" bestFit="1" customWidth="1"/>
    <col min="2822" max="2823" width="5" style="93" bestFit="1" customWidth="1"/>
    <col min="2824" max="2824" width="8.7109375" style="93" customWidth="1"/>
    <col min="2825" max="2829" width="2" style="93" bestFit="1" customWidth="1"/>
    <col min="2830" max="2830" width="4.7109375" style="93" bestFit="1" customWidth="1"/>
    <col min="2831" max="2831" width="8" style="93" bestFit="1" customWidth="1"/>
    <col min="2832" max="2832" width="6.7109375" style="93" bestFit="1" customWidth="1"/>
    <col min="2833" max="2833" width="2.5703125" style="93" customWidth="1"/>
    <col min="2834" max="2834" width="1.42578125" style="93" customWidth="1"/>
    <col min="2835" max="2835" width="8.85546875" style="93" customWidth="1"/>
    <col min="2836" max="2836" width="12.5703125" style="93" customWidth="1"/>
    <col min="2837" max="2837" width="4.85546875" style="93" customWidth="1"/>
    <col min="2838" max="2838" width="5.42578125" style="93" bestFit="1" customWidth="1"/>
    <col min="2839" max="2839" width="12.85546875" style="93" customWidth="1"/>
    <col min="2840" max="2840" width="4" style="93" bestFit="1" customWidth="1"/>
    <col min="2841" max="2842" width="4.7109375" style="93" bestFit="1" customWidth="1"/>
    <col min="2843" max="2843" width="1.42578125" style="93" customWidth="1"/>
    <col min="2844" max="3073" width="9.140625" style="93"/>
    <col min="3074" max="3074" width="2.5703125" style="93" customWidth="1"/>
    <col min="3075" max="3075" width="15" style="93" bestFit="1" customWidth="1"/>
    <col min="3076" max="3076" width="11.5703125" style="93" bestFit="1" customWidth="1"/>
    <col min="3077" max="3077" width="6.85546875" style="93" bestFit="1" customWidth="1"/>
    <col min="3078" max="3079" width="5" style="93" bestFit="1" customWidth="1"/>
    <col min="3080" max="3080" width="8.7109375" style="93" customWidth="1"/>
    <col min="3081" max="3085" width="2" style="93" bestFit="1" customWidth="1"/>
    <col min="3086" max="3086" width="4.7109375" style="93" bestFit="1" customWidth="1"/>
    <col min="3087" max="3087" width="8" style="93" bestFit="1" customWidth="1"/>
    <col min="3088" max="3088" width="6.7109375" style="93" bestFit="1" customWidth="1"/>
    <col min="3089" max="3089" width="2.5703125" style="93" customWidth="1"/>
    <col min="3090" max="3090" width="1.42578125" style="93" customWidth="1"/>
    <col min="3091" max="3091" width="8.85546875" style="93" customWidth="1"/>
    <col min="3092" max="3092" width="12.5703125" style="93" customWidth="1"/>
    <col min="3093" max="3093" width="4.85546875" style="93" customWidth="1"/>
    <col min="3094" max="3094" width="5.42578125" style="93" bestFit="1" customWidth="1"/>
    <col min="3095" max="3095" width="12.85546875" style="93" customWidth="1"/>
    <col min="3096" max="3096" width="4" style="93" bestFit="1" customWidth="1"/>
    <col min="3097" max="3098" width="4.7109375" style="93" bestFit="1" customWidth="1"/>
    <col min="3099" max="3099" width="1.42578125" style="93" customWidth="1"/>
    <col min="3100" max="3329" width="9.140625" style="93"/>
    <col min="3330" max="3330" width="2.5703125" style="93" customWidth="1"/>
    <col min="3331" max="3331" width="15" style="93" bestFit="1" customWidth="1"/>
    <col min="3332" max="3332" width="11.5703125" style="93" bestFit="1" customWidth="1"/>
    <col min="3333" max="3333" width="6.85546875" style="93" bestFit="1" customWidth="1"/>
    <col min="3334" max="3335" width="5" style="93" bestFit="1" customWidth="1"/>
    <col min="3336" max="3336" width="8.7109375" style="93" customWidth="1"/>
    <col min="3337" max="3341" width="2" style="93" bestFit="1" customWidth="1"/>
    <col min="3342" max="3342" width="4.7109375" style="93" bestFit="1" customWidth="1"/>
    <col min="3343" max="3343" width="8" style="93" bestFit="1" customWidth="1"/>
    <col min="3344" max="3344" width="6.7109375" style="93" bestFit="1" customWidth="1"/>
    <col min="3345" max="3345" width="2.5703125" style="93" customWidth="1"/>
    <col min="3346" max="3346" width="1.42578125" style="93" customWidth="1"/>
    <col min="3347" max="3347" width="8.85546875" style="93" customWidth="1"/>
    <col min="3348" max="3348" width="12.5703125" style="93" customWidth="1"/>
    <col min="3349" max="3349" width="4.85546875" style="93" customWidth="1"/>
    <col min="3350" max="3350" width="5.42578125" style="93" bestFit="1" customWidth="1"/>
    <col min="3351" max="3351" width="12.85546875" style="93" customWidth="1"/>
    <col min="3352" max="3352" width="4" style="93" bestFit="1" customWidth="1"/>
    <col min="3353" max="3354" width="4.7109375" style="93" bestFit="1" customWidth="1"/>
    <col min="3355" max="3355" width="1.42578125" style="93" customWidth="1"/>
    <col min="3356" max="3585" width="9.140625" style="93"/>
    <col min="3586" max="3586" width="2.5703125" style="93" customWidth="1"/>
    <col min="3587" max="3587" width="15" style="93" bestFit="1" customWidth="1"/>
    <col min="3588" max="3588" width="11.5703125" style="93" bestFit="1" customWidth="1"/>
    <col min="3589" max="3589" width="6.85546875" style="93" bestFit="1" customWidth="1"/>
    <col min="3590" max="3591" width="5" style="93" bestFit="1" customWidth="1"/>
    <col min="3592" max="3592" width="8.7109375" style="93" customWidth="1"/>
    <col min="3593" max="3597" width="2" style="93" bestFit="1" customWidth="1"/>
    <col min="3598" max="3598" width="4.7109375" style="93" bestFit="1" customWidth="1"/>
    <col min="3599" max="3599" width="8" style="93" bestFit="1" customWidth="1"/>
    <col min="3600" max="3600" width="6.7109375" style="93" bestFit="1" customWidth="1"/>
    <col min="3601" max="3601" width="2.5703125" style="93" customWidth="1"/>
    <col min="3602" max="3602" width="1.42578125" style="93" customWidth="1"/>
    <col min="3603" max="3603" width="8.85546875" style="93" customWidth="1"/>
    <col min="3604" max="3604" width="12.5703125" style="93" customWidth="1"/>
    <col min="3605" max="3605" width="4.85546875" style="93" customWidth="1"/>
    <col min="3606" max="3606" width="5.42578125" style="93" bestFit="1" customWidth="1"/>
    <col min="3607" max="3607" width="12.85546875" style="93" customWidth="1"/>
    <col min="3608" max="3608" width="4" style="93" bestFit="1" customWidth="1"/>
    <col min="3609" max="3610" width="4.7109375" style="93" bestFit="1" customWidth="1"/>
    <col min="3611" max="3611" width="1.42578125" style="93" customWidth="1"/>
    <col min="3612" max="3841" width="9.140625" style="93"/>
    <col min="3842" max="3842" width="2.5703125" style="93" customWidth="1"/>
    <col min="3843" max="3843" width="15" style="93" bestFit="1" customWidth="1"/>
    <col min="3844" max="3844" width="11.5703125" style="93" bestFit="1" customWidth="1"/>
    <col min="3845" max="3845" width="6.85546875" style="93" bestFit="1" customWidth="1"/>
    <col min="3846" max="3847" width="5" style="93" bestFit="1" customWidth="1"/>
    <col min="3848" max="3848" width="8.7109375" style="93" customWidth="1"/>
    <col min="3849" max="3853" width="2" style="93" bestFit="1" customWidth="1"/>
    <col min="3854" max="3854" width="4.7109375" style="93" bestFit="1" customWidth="1"/>
    <col min="3855" max="3855" width="8" style="93" bestFit="1" customWidth="1"/>
    <col min="3856" max="3856" width="6.7109375" style="93" bestFit="1" customWidth="1"/>
    <col min="3857" max="3857" width="2.5703125" style="93" customWidth="1"/>
    <col min="3858" max="3858" width="1.42578125" style="93" customWidth="1"/>
    <col min="3859" max="3859" width="8.85546875" style="93" customWidth="1"/>
    <col min="3860" max="3860" width="12.5703125" style="93" customWidth="1"/>
    <col min="3861" max="3861" width="4.85546875" style="93" customWidth="1"/>
    <col min="3862" max="3862" width="5.42578125" style="93" bestFit="1" customWidth="1"/>
    <col min="3863" max="3863" width="12.85546875" style="93" customWidth="1"/>
    <col min="3864" max="3864" width="4" style="93" bestFit="1" customWidth="1"/>
    <col min="3865" max="3866" width="4.7109375" style="93" bestFit="1" customWidth="1"/>
    <col min="3867" max="3867" width="1.42578125" style="93" customWidth="1"/>
    <col min="3868" max="4097" width="9.140625" style="93"/>
    <col min="4098" max="4098" width="2.5703125" style="93" customWidth="1"/>
    <col min="4099" max="4099" width="15" style="93" bestFit="1" customWidth="1"/>
    <col min="4100" max="4100" width="11.5703125" style="93" bestFit="1" customWidth="1"/>
    <col min="4101" max="4101" width="6.85546875" style="93" bestFit="1" customWidth="1"/>
    <col min="4102" max="4103" width="5" style="93" bestFit="1" customWidth="1"/>
    <col min="4104" max="4104" width="8.7109375" style="93" customWidth="1"/>
    <col min="4105" max="4109" width="2" style="93" bestFit="1" customWidth="1"/>
    <col min="4110" max="4110" width="4.7109375" style="93" bestFit="1" customWidth="1"/>
    <col min="4111" max="4111" width="8" style="93" bestFit="1" customWidth="1"/>
    <col min="4112" max="4112" width="6.7109375" style="93" bestFit="1" customWidth="1"/>
    <col min="4113" max="4113" width="2.5703125" style="93" customWidth="1"/>
    <col min="4114" max="4114" width="1.42578125" style="93" customWidth="1"/>
    <col min="4115" max="4115" width="8.85546875" style="93" customWidth="1"/>
    <col min="4116" max="4116" width="12.5703125" style="93" customWidth="1"/>
    <col min="4117" max="4117" width="4.85546875" style="93" customWidth="1"/>
    <col min="4118" max="4118" width="5.42578125" style="93" bestFit="1" customWidth="1"/>
    <col min="4119" max="4119" width="12.85546875" style="93" customWidth="1"/>
    <col min="4120" max="4120" width="4" style="93" bestFit="1" customWidth="1"/>
    <col min="4121" max="4122" width="4.7109375" style="93" bestFit="1" customWidth="1"/>
    <col min="4123" max="4123" width="1.42578125" style="93" customWidth="1"/>
    <col min="4124" max="4353" width="9.140625" style="93"/>
    <col min="4354" max="4354" width="2.5703125" style="93" customWidth="1"/>
    <col min="4355" max="4355" width="15" style="93" bestFit="1" customWidth="1"/>
    <col min="4356" max="4356" width="11.5703125" style="93" bestFit="1" customWidth="1"/>
    <col min="4357" max="4357" width="6.85546875" style="93" bestFit="1" customWidth="1"/>
    <col min="4358" max="4359" width="5" style="93" bestFit="1" customWidth="1"/>
    <col min="4360" max="4360" width="8.7109375" style="93" customWidth="1"/>
    <col min="4361" max="4365" width="2" style="93" bestFit="1" customWidth="1"/>
    <col min="4366" max="4366" width="4.7109375" style="93" bestFit="1" customWidth="1"/>
    <col min="4367" max="4367" width="8" style="93" bestFit="1" customWidth="1"/>
    <col min="4368" max="4368" width="6.7109375" style="93" bestFit="1" customWidth="1"/>
    <col min="4369" max="4369" width="2.5703125" style="93" customWidth="1"/>
    <col min="4370" max="4370" width="1.42578125" style="93" customWidth="1"/>
    <col min="4371" max="4371" width="8.85546875" style="93" customWidth="1"/>
    <col min="4372" max="4372" width="12.5703125" style="93" customWidth="1"/>
    <col min="4373" max="4373" width="4.85546875" style="93" customWidth="1"/>
    <col min="4374" max="4374" width="5.42578125" style="93" bestFit="1" customWidth="1"/>
    <col min="4375" max="4375" width="12.85546875" style="93" customWidth="1"/>
    <col min="4376" max="4376" width="4" style="93" bestFit="1" customWidth="1"/>
    <col min="4377" max="4378" width="4.7109375" style="93" bestFit="1" customWidth="1"/>
    <col min="4379" max="4379" width="1.42578125" style="93" customWidth="1"/>
    <col min="4380" max="4609" width="9.140625" style="93"/>
    <col min="4610" max="4610" width="2.5703125" style="93" customWidth="1"/>
    <col min="4611" max="4611" width="15" style="93" bestFit="1" customWidth="1"/>
    <col min="4612" max="4612" width="11.5703125" style="93" bestFit="1" customWidth="1"/>
    <col min="4613" max="4613" width="6.85546875" style="93" bestFit="1" customWidth="1"/>
    <col min="4614" max="4615" width="5" style="93" bestFit="1" customWidth="1"/>
    <col min="4616" max="4616" width="8.7109375" style="93" customWidth="1"/>
    <col min="4617" max="4621" width="2" style="93" bestFit="1" customWidth="1"/>
    <col min="4622" max="4622" width="4.7109375" style="93" bestFit="1" customWidth="1"/>
    <col min="4623" max="4623" width="8" style="93" bestFit="1" customWidth="1"/>
    <col min="4624" max="4624" width="6.7109375" style="93" bestFit="1" customWidth="1"/>
    <col min="4625" max="4625" width="2.5703125" style="93" customWidth="1"/>
    <col min="4626" max="4626" width="1.42578125" style="93" customWidth="1"/>
    <col min="4627" max="4627" width="8.85546875" style="93" customWidth="1"/>
    <col min="4628" max="4628" width="12.5703125" style="93" customWidth="1"/>
    <col min="4629" max="4629" width="4.85546875" style="93" customWidth="1"/>
    <col min="4630" max="4630" width="5.42578125" style="93" bestFit="1" customWidth="1"/>
    <col min="4631" max="4631" width="12.85546875" style="93" customWidth="1"/>
    <col min="4632" max="4632" width="4" style="93" bestFit="1" customWidth="1"/>
    <col min="4633" max="4634" width="4.7109375" style="93" bestFit="1" customWidth="1"/>
    <col min="4635" max="4635" width="1.42578125" style="93" customWidth="1"/>
    <col min="4636" max="4865" width="9.140625" style="93"/>
    <col min="4866" max="4866" width="2.5703125" style="93" customWidth="1"/>
    <col min="4867" max="4867" width="15" style="93" bestFit="1" customWidth="1"/>
    <col min="4868" max="4868" width="11.5703125" style="93" bestFit="1" customWidth="1"/>
    <col min="4869" max="4869" width="6.85546875" style="93" bestFit="1" customWidth="1"/>
    <col min="4870" max="4871" width="5" style="93" bestFit="1" customWidth="1"/>
    <col min="4872" max="4872" width="8.7109375" style="93" customWidth="1"/>
    <col min="4873" max="4877" width="2" style="93" bestFit="1" customWidth="1"/>
    <col min="4878" max="4878" width="4.7109375" style="93" bestFit="1" customWidth="1"/>
    <col min="4879" max="4879" width="8" style="93" bestFit="1" customWidth="1"/>
    <col min="4880" max="4880" width="6.7109375" style="93" bestFit="1" customWidth="1"/>
    <col min="4881" max="4881" width="2.5703125" style="93" customWidth="1"/>
    <col min="4882" max="4882" width="1.42578125" style="93" customWidth="1"/>
    <col min="4883" max="4883" width="8.85546875" style="93" customWidth="1"/>
    <col min="4884" max="4884" width="12.5703125" style="93" customWidth="1"/>
    <col min="4885" max="4885" width="4.85546875" style="93" customWidth="1"/>
    <col min="4886" max="4886" width="5.42578125" style="93" bestFit="1" customWidth="1"/>
    <col min="4887" max="4887" width="12.85546875" style="93" customWidth="1"/>
    <col min="4888" max="4888" width="4" style="93" bestFit="1" customWidth="1"/>
    <col min="4889" max="4890" width="4.7109375" style="93" bestFit="1" customWidth="1"/>
    <col min="4891" max="4891" width="1.42578125" style="93" customWidth="1"/>
    <col min="4892" max="5121" width="9.140625" style="93"/>
    <col min="5122" max="5122" width="2.5703125" style="93" customWidth="1"/>
    <col min="5123" max="5123" width="15" style="93" bestFit="1" customWidth="1"/>
    <col min="5124" max="5124" width="11.5703125" style="93" bestFit="1" customWidth="1"/>
    <col min="5125" max="5125" width="6.85546875" style="93" bestFit="1" customWidth="1"/>
    <col min="5126" max="5127" width="5" style="93" bestFit="1" customWidth="1"/>
    <col min="5128" max="5128" width="8.7109375" style="93" customWidth="1"/>
    <col min="5129" max="5133" width="2" style="93" bestFit="1" customWidth="1"/>
    <col min="5134" max="5134" width="4.7109375" style="93" bestFit="1" customWidth="1"/>
    <col min="5135" max="5135" width="8" style="93" bestFit="1" customWidth="1"/>
    <col min="5136" max="5136" width="6.7109375" style="93" bestFit="1" customWidth="1"/>
    <col min="5137" max="5137" width="2.5703125" style="93" customWidth="1"/>
    <col min="5138" max="5138" width="1.42578125" style="93" customWidth="1"/>
    <col min="5139" max="5139" width="8.85546875" style="93" customWidth="1"/>
    <col min="5140" max="5140" width="12.5703125" style="93" customWidth="1"/>
    <col min="5141" max="5141" width="4.85546875" style="93" customWidth="1"/>
    <col min="5142" max="5142" width="5.42578125" style="93" bestFit="1" customWidth="1"/>
    <col min="5143" max="5143" width="12.85546875" style="93" customWidth="1"/>
    <col min="5144" max="5144" width="4" style="93" bestFit="1" customWidth="1"/>
    <col min="5145" max="5146" width="4.7109375" style="93" bestFit="1" customWidth="1"/>
    <col min="5147" max="5147" width="1.42578125" style="93" customWidth="1"/>
    <col min="5148" max="5377" width="9.140625" style="93"/>
    <col min="5378" max="5378" width="2.5703125" style="93" customWidth="1"/>
    <col min="5379" max="5379" width="15" style="93" bestFit="1" customWidth="1"/>
    <col min="5380" max="5380" width="11.5703125" style="93" bestFit="1" customWidth="1"/>
    <col min="5381" max="5381" width="6.85546875" style="93" bestFit="1" customWidth="1"/>
    <col min="5382" max="5383" width="5" style="93" bestFit="1" customWidth="1"/>
    <col min="5384" max="5384" width="8.7109375" style="93" customWidth="1"/>
    <col min="5385" max="5389" width="2" style="93" bestFit="1" customWidth="1"/>
    <col min="5390" max="5390" width="4.7109375" style="93" bestFit="1" customWidth="1"/>
    <col min="5391" max="5391" width="8" style="93" bestFit="1" customWidth="1"/>
    <col min="5392" max="5392" width="6.7109375" style="93" bestFit="1" customWidth="1"/>
    <col min="5393" max="5393" width="2.5703125" style="93" customWidth="1"/>
    <col min="5394" max="5394" width="1.42578125" style="93" customWidth="1"/>
    <col min="5395" max="5395" width="8.85546875" style="93" customWidth="1"/>
    <col min="5396" max="5396" width="12.5703125" style="93" customWidth="1"/>
    <col min="5397" max="5397" width="4.85546875" style="93" customWidth="1"/>
    <col min="5398" max="5398" width="5.42578125" style="93" bestFit="1" customWidth="1"/>
    <col min="5399" max="5399" width="12.85546875" style="93" customWidth="1"/>
    <col min="5400" max="5400" width="4" style="93" bestFit="1" customWidth="1"/>
    <col min="5401" max="5402" width="4.7109375" style="93" bestFit="1" customWidth="1"/>
    <col min="5403" max="5403" width="1.42578125" style="93" customWidth="1"/>
    <col min="5404" max="5633" width="9.140625" style="93"/>
    <col min="5634" max="5634" width="2.5703125" style="93" customWidth="1"/>
    <col min="5635" max="5635" width="15" style="93" bestFit="1" customWidth="1"/>
    <col min="5636" max="5636" width="11.5703125" style="93" bestFit="1" customWidth="1"/>
    <col min="5637" max="5637" width="6.85546875" style="93" bestFit="1" customWidth="1"/>
    <col min="5638" max="5639" width="5" style="93" bestFit="1" customWidth="1"/>
    <col min="5640" max="5640" width="8.7109375" style="93" customWidth="1"/>
    <col min="5641" max="5645" width="2" style="93" bestFit="1" customWidth="1"/>
    <col min="5646" max="5646" width="4.7109375" style="93" bestFit="1" customWidth="1"/>
    <col min="5647" max="5647" width="8" style="93" bestFit="1" customWidth="1"/>
    <col min="5648" max="5648" width="6.7109375" style="93" bestFit="1" customWidth="1"/>
    <col min="5649" max="5649" width="2.5703125" style="93" customWidth="1"/>
    <col min="5650" max="5650" width="1.42578125" style="93" customWidth="1"/>
    <col min="5651" max="5651" width="8.85546875" style="93" customWidth="1"/>
    <col min="5652" max="5652" width="12.5703125" style="93" customWidth="1"/>
    <col min="5653" max="5653" width="4.85546875" style="93" customWidth="1"/>
    <col min="5654" max="5654" width="5.42578125" style="93" bestFit="1" customWidth="1"/>
    <col min="5655" max="5655" width="12.85546875" style="93" customWidth="1"/>
    <col min="5656" max="5656" width="4" style="93" bestFit="1" customWidth="1"/>
    <col min="5657" max="5658" width="4.7109375" style="93" bestFit="1" customWidth="1"/>
    <col min="5659" max="5659" width="1.42578125" style="93" customWidth="1"/>
    <col min="5660" max="5889" width="9.140625" style="93"/>
    <col min="5890" max="5890" width="2.5703125" style="93" customWidth="1"/>
    <col min="5891" max="5891" width="15" style="93" bestFit="1" customWidth="1"/>
    <col min="5892" max="5892" width="11.5703125" style="93" bestFit="1" customWidth="1"/>
    <col min="5893" max="5893" width="6.85546875" style="93" bestFit="1" customWidth="1"/>
    <col min="5894" max="5895" width="5" style="93" bestFit="1" customWidth="1"/>
    <col min="5896" max="5896" width="8.7109375" style="93" customWidth="1"/>
    <col min="5897" max="5901" width="2" style="93" bestFit="1" customWidth="1"/>
    <col min="5902" max="5902" width="4.7109375" style="93" bestFit="1" customWidth="1"/>
    <col min="5903" max="5903" width="8" style="93" bestFit="1" customWidth="1"/>
    <col min="5904" max="5904" width="6.7109375" style="93" bestFit="1" customWidth="1"/>
    <col min="5905" max="5905" width="2.5703125" style="93" customWidth="1"/>
    <col min="5906" max="5906" width="1.42578125" style="93" customWidth="1"/>
    <col min="5907" max="5907" width="8.85546875" style="93" customWidth="1"/>
    <col min="5908" max="5908" width="12.5703125" style="93" customWidth="1"/>
    <col min="5909" max="5909" width="4.85546875" style="93" customWidth="1"/>
    <col min="5910" max="5910" width="5.42578125" style="93" bestFit="1" customWidth="1"/>
    <col min="5911" max="5911" width="12.85546875" style="93" customWidth="1"/>
    <col min="5912" max="5912" width="4" style="93" bestFit="1" customWidth="1"/>
    <col min="5913" max="5914" width="4.7109375" style="93" bestFit="1" customWidth="1"/>
    <col min="5915" max="5915" width="1.42578125" style="93" customWidth="1"/>
    <col min="5916" max="6145" width="9.140625" style="93"/>
    <col min="6146" max="6146" width="2.5703125" style="93" customWidth="1"/>
    <col min="6147" max="6147" width="15" style="93" bestFit="1" customWidth="1"/>
    <col min="6148" max="6148" width="11.5703125" style="93" bestFit="1" customWidth="1"/>
    <col min="6149" max="6149" width="6.85546875" style="93" bestFit="1" customWidth="1"/>
    <col min="6150" max="6151" width="5" style="93" bestFit="1" customWidth="1"/>
    <col min="6152" max="6152" width="8.7109375" style="93" customWidth="1"/>
    <col min="6153" max="6157" width="2" style="93" bestFit="1" customWidth="1"/>
    <col min="6158" max="6158" width="4.7109375" style="93" bestFit="1" customWidth="1"/>
    <col min="6159" max="6159" width="8" style="93" bestFit="1" customWidth="1"/>
    <col min="6160" max="6160" width="6.7109375" style="93" bestFit="1" customWidth="1"/>
    <col min="6161" max="6161" width="2.5703125" style="93" customWidth="1"/>
    <col min="6162" max="6162" width="1.42578125" style="93" customWidth="1"/>
    <col min="6163" max="6163" width="8.85546875" style="93" customWidth="1"/>
    <col min="6164" max="6164" width="12.5703125" style="93" customWidth="1"/>
    <col min="6165" max="6165" width="4.85546875" style="93" customWidth="1"/>
    <col min="6166" max="6166" width="5.42578125" style="93" bestFit="1" customWidth="1"/>
    <col min="6167" max="6167" width="12.85546875" style="93" customWidth="1"/>
    <col min="6168" max="6168" width="4" style="93" bestFit="1" customWidth="1"/>
    <col min="6169" max="6170" width="4.7109375" style="93" bestFit="1" customWidth="1"/>
    <col min="6171" max="6171" width="1.42578125" style="93" customWidth="1"/>
    <col min="6172" max="6401" width="9.140625" style="93"/>
    <col min="6402" max="6402" width="2.5703125" style="93" customWidth="1"/>
    <col min="6403" max="6403" width="15" style="93" bestFit="1" customWidth="1"/>
    <col min="6404" max="6404" width="11.5703125" style="93" bestFit="1" customWidth="1"/>
    <col min="6405" max="6405" width="6.85546875" style="93" bestFit="1" customWidth="1"/>
    <col min="6406" max="6407" width="5" style="93" bestFit="1" customWidth="1"/>
    <col min="6408" max="6408" width="8.7109375" style="93" customWidth="1"/>
    <col min="6409" max="6413" width="2" style="93" bestFit="1" customWidth="1"/>
    <col min="6414" max="6414" width="4.7109375" style="93" bestFit="1" customWidth="1"/>
    <col min="6415" max="6415" width="8" style="93" bestFit="1" customWidth="1"/>
    <col min="6416" max="6416" width="6.7109375" style="93" bestFit="1" customWidth="1"/>
    <col min="6417" max="6417" width="2.5703125" style="93" customWidth="1"/>
    <col min="6418" max="6418" width="1.42578125" style="93" customWidth="1"/>
    <col min="6419" max="6419" width="8.85546875" style="93" customWidth="1"/>
    <col min="6420" max="6420" width="12.5703125" style="93" customWidth="1"/>
    <col min="6421" max="6421" width="4.85546875" style="93" customWidth="1"/>
    <col min="6422" max="6422" width="5.42578125" style="93" bestFit="1" customWidth="1"/>
    <col min="6423" max="6423" width="12.85546875" style="93" customWidth="1"/>
    <col min="6424" max="6424" width="4" style="93" bestFit="1" customWidth="1"/>
    <col min="6425" max="6426" width="4.7109375" style="93" bestFit="1" customWidth="1"/>
    <col min="6427" max="6427" width="1.42578125" style="93" customWidth="1"/>
    <col min="6428" max="6657" width="9.140625" style="93"/>
    <col min="6658" max="6658" width="2.5703125" style="93" customWidth="1"/>
    <col min="6659" max="6659" width="15" style="93" bestFit="1" customWidth="1"/>
    <col min="6660" max="6660" width="11.5703125" style="93" bestFit="1" customWidth="1"/>
    <col min="6661" max="6661" width="6.85546875" style="93" bestFit="1" customWidth="1"/>
    <col min="6662" max="6663" width="5" style="93" bestFit="1" customWidth="1"/>
    <col min="6664" max="6664" width="8.7109375" style="93" customWidth="1"/>
    <col min="6665" max="6669" width="2" style="93" bestFit="1" customWidth="1"/>
    <col min="6670" max="6670" width="4.7109375" style="93" bestFit="1" customWidth="1"/>
    <col min="6671" max="6671" width="8" style="93" bestFit="1" customWidth="1"/>
    <col min="6672" max="6672" width="6.7109375" style="93" bestFit="1" customWidth="1"/>
    <col min="6673" max="6673" width="2.5703125" style="93" customWidth="1"/>
    <col min="6674" max="6674" width="1.42578125" style="93" customWidth="1"/>
    <col min="6675" max="6675" width="8.85546875" style="93" customWidth="1"/>
    <col min="6676" max="6676" width="12.5703125" style="93" customWidth="1"/>
    <col min="6677" max="6677" width="4.85546875" style="93" customWidth="1"/>
    <col min="6678" max="6678" width="5.42578125" style="93" bestFit="1" customWidth="1"/>
    <col min="6679" max="6679" width="12.85546875" style="93" customWidth="1"/>
    <col min="6680" max="6680" width="4" style="93" bestFit="1" customWidth="1"/>
    <col min="6681" max="6682" width="4.7109375" style="93" bestFit="1" customWidth="1"/>
    <col min="6683" max="6683" width="1.42578125" style="93" customWidth="1"/>
    <col min="6684" max="6913" width="9.140625" style="93"/>
    <col min="6914" max="6914" width="2.5703125" style="93" customWidth="1"/>
    <col min="6915" max="6915" width="15" style="93" bestFit="1" customWidth="1"/>
    <col min="6916" max="6916" width="11.5703125" style="93" bestFit="1" customWidth="1"/>
    <col min="6917" max="6917" width="6.85546875" style="93" bestFit="1" customWidth="1"/>
    <col min="6918" max="6919" width="5" style="93" bestFit="1" customWidth="1"/>
    <col min="6920" max="6920" width="8.7109375" style="93" customWidth="1"/>
    <col min="6921" max="6925" width="2" style="93" bestFit="1" customWidth="1"/>
    <col min="6926" max="6926" width="4.7109375" style="93" bestFit="1" customWidth="1"/>
    <col min="6927" max="6927" width="8" style="93" bestFit="1" customWidth="1"/>
    <col min="6928" max="6928" width="6.7109375" style="93" bestFit="1" customWidth="1"/>
    <col min="6929" max="6929" width="2.5703125" style="93" customWidth="1"/>
    <col min="6930" max="6930" width="1.42578125" style="93" customWidth="1"/>
    <col min="6931" max="6931" width="8.85546875" style="93" customWidth="1"/>
    <col min="6932" max="6932" width="12.5703125" style="93" customWidth="1"/>
    <col min="6933" max="6933" width="4.85546875" style="93" customWidth="1"/>
    <col min="6934" max="6934" width="5.42578125" style="93" bestFit="1" customWidth="1"/>
    <col min="6935" max="6935" width="12.85546875" style="93" customWidth="1"/>
    <col min="6936" max="6936" width="4" style="93" bestFit="1" customWidth="1"/>
    <col min="6937" max="6938" width="4.7109375" style="93" bestFit="1" customWidth="1"/>
    <col min="6939" max="6939" width="1.42578125" style="93" customWidth="1"/>
    <col min="6940" max="7169" width="9.140625" style="93"/>
    <col min="7170" max="7170" width="2.5703125" style="93" customWidth="1"/>
    <col min="7171" max="7171" width="15" style="93" bestFit="1" customWidth="1"/>
    <col min="7172" max="7172" width="11.5703125" style="93" bestFit="1" customWidth="1"/>
    <col min="7173" max="7173" width="6.85546875" style="93" bestFit="1" customWidth="1"/>
    <col min="7174" max="7175" width="5" style="93" bestFit="1" customWidth="1"/>
    <col min="7176" max="7176" width="8.7109375" style="93" customWidth="1"/>
    <col min="7177" max="7181" width="2" style="93" bestFit="1" customWidth="1"/>
    <col min="7182" max="7182" width="4.7109375" style="93" bestFit="1" customWidth="1"/>
    <col min="7183" max="7183" width="8" style="93" bestFit="1" customWidth="1"/>
    <col min="7184" max="7184" width="6.7109375" style="93" bestFit="1" customWidth="1"/>
    <col min="7185" max="7185" width="2.5703125" style="93" customWidth="1"/>
    <col min="7186" max="7186" width="1.42578125" style="93" customWidth="1"/>
    <col min="7187" max="7187" width="8.85546875" style="93" customWidth="1"/>
    <col min="7188" max="7188" width="12.5703125" style="93" customWidth="1"/>
    <col min="7189" max="7189" width="4.85546875" style="93" customWidth="1"/>
    <col min="7190" max="7190" width="5.42578125" style="93" bestFit="1" customWidth="1"/>
    <col min="7191" max="7191" width="12.85546875" style="93" customWidth="1"/>
    <col min="7192" max="7192" width="4" style="93" bestFit="1" customWidth="1"/>
    <col min="7193" max="7194" width="4.7109375" style="93" bestFit="1" customWidth="1"/>
    <col min="7195" max="7195" width="1.42578125" style="93" customWidth="1"/>
    <col min="7196" max="7425" width="9.140625" style="93"/>
    <col min="7426" max="7426" width="2.5703125" style="93" customWidth="1"/>
    <col min="7427" max="7427" width="15" style="93" bestFit="1" customWidth="1"/>
    <col min="7428" max="7428" width="11.5703125" style="93" bestFit="1" customWidth="1"/>
    <col min="7429" max="7429" width="6.85546875" style="93" bestFit="1" customWidth="1"/>
    <col min="7430" max="7431" width="5" style="93" bestFit="1" customWidth="1"/>
    <col min="7432" max="7432" width="8.7109375" style="93" customWidth="1"/>
    <col min="7433" max="7437" width="2" style="93" bestFit="1" customWidth="1"/>
    <col min="7438" max="7438" width="4.7109375" style="93" bestFit="1" customWidth="1"/>
    <col min="7439" max="7439" width="8" style="93" bestFit="1" customWidth="1"/>
    <col min="7440" max="7440" width="6.7109375" style="93" bestFit="1" customWidth="1"/>
    <col min="7441" max="7441" width="2.5703125" style="93" customWidth="1"/>
    <col min="7442" max="7442" width="1.42578125" style="93" customWidth="1"/>
    <col min="7443" max="7443" width="8.85546875" style="93" customWidth="1"/>
    <col min="7444" max="7444" width="12.5703125" style="93" customWidth="1"/>
    <col min="7445" max="7445" width="4.85546875" style="93" customWidth="1"/>
    <col min="7446" max="7446" width="5.42578125" style="93" bestFit="1" customWidth="1"/>
    <col min="7447" max="7447" width="12.85546875" style="93" customWidth="1"/>
    <col min="7448" max="7448" width="4" style="93" bestFit="1" customWidth="1"/>
    <col min="7449" max="7450" width="4.7109375" style="93" bestFit="1" customWidth="1"/>
    <col min="7451" max="7451" width="1.42578125" style="93" customWidth="1"/>
    <col min="7452" max="7681" width="9.140625" style="93"/>
    <col min="7682" max="7682" width="2.5703125" style="93" customWidth="1"/>
    <col min="7683" max="7683" width="15" style="93" bestFit="1" customWidth="1"/>
    <col min="7684" max="7684" width="11.5703125" style="93" bestFit="1" customWidth="1"/>
    <col min="7685" max="7685" width="6.85546875" style="93" bestFit="1" customWidth="1"/>
    <col min="7686" max="7687" width="5" style="93" bestFit="1" customWidth="1"/>
    <col min="7688" max="7688" width="8.7109375" style="93" customWidth="1"/>
    <col min="7689" max="7693" width="2" style="93" bestFit="1" customWidth="1"/>
    <col min="7694" max="7694" width="4.7109375" style="93" bestFit="1" customWidth="1"/>
    <col min="7695" max="7695" width="8" style="93" bestFit="1" customWidth="1"/>
    <col min="7696" max="7696" width="6.7109375" style="93" bestFit="1" customWidth="1"/>
    <col min="7697" max="7697" width="2.5703125" style="93" customWidth="1"/>
    <col min="7698" max="7698" width="1.42578125" style="93" customWidth="1"/>
    <col min="7699" max="7699" width="8.85546875" style="93" customWidth="1"/>
    <col min="7700" max="7700" width="12.5703125" style="93" customWidth="1"/>
    <col min="7701" max="7701" width="4.85546875" style="93" customWidth="1"/>
    <col min="7702" max="7702" width="5.42578125" style="93" bestFit="1" customWidth="1"/>
    <col min="7703" max="7703" width="12.85546875" style="93" customWidth="1"/>
    <col min="7704" max="7704" width="4" style="93" bestFit="1" customWidth="1"/>
    <col min="7705" max="7706" width="4.7109375" style="93" bestFit="1" customWidth="1"/>
    <col min="7707" max="7707" width="1.42578125" style="93" customWidth="1"/>
    <col min="7708" max="7937" width="9.140625" style="93"/>
    <col min="7938" max="7938" width="2.5703125" style="93" customWidth="1"/>
    <col min="7939" max="7939" width="15" style="93" bestFit="1" customWidth="1"/>
    <col min="7940" max="7940" width="11.5703125" style="93" bestFit="1" customWidth="1"/>
    <col min="7941" max="7941" width="6.85546875" style="93" bestFit="1" customWidth="1"/>
    <col min="7942" max="7943" width="5" style="93" bestFit="1" customWidth="1"/>
    <col min="7944" max="7944" width="8.7109375" style="93" customWidth="1"/>
    <col min="7945" max="7949" width="2" style="93" bestFit="1" customWidth="1"/>
    <col min="7950" max="7950" width="4.7109375" style="93" bestFit="1" customWidth="1"/>
    <col min="7951" max="7951" width="8" style="93" bestFit="1" customWidth="1"/>
    <col min="7952" max="7952" width="6.7109375" style="93" bestFit="1" customWidth="1"/>
    <col min="7953" max="7953" width="2.5703125" style="93" customWidth="1"/>
    <col min="7954" max="7954" width="1.42578125" style="93" customWidth="1"/>
    <col min="7955" max="7955" width="8.85546875" style="93" customWidth="1"/>
    <col min="7956" max="7956" width="12.5703125" style="93" customWidth="1"/>
    <col min="7957" max="7957" width="4.85546875" style="93" customWidth="1"/>
    <col min="7958" max="7958" width="5.42578125" style="93" bestFit="1" customWidth="1"/>
    <col min="7959" max="7959" width="12.85546875" style="93" customWidth="1"/>
    <col min="7960" max="7960" width="4" style="93" bestFit="1" customWidth="1"/>
    <col min="7961" max="7962" width="4.7109375" style="93" bestFit="1" customWidth="1"/>
    <col min="7963" max="7963" width="1.42578125" style="93" customWidth="1"/>
    <col min="7964" max="8193" width="9.140625" style="93"/>
    <col min="8194" max="8194" width="2.5703125" style="93" customWidth="1"/>
    <col min="8195" max="8195" width="15" style="93" bestFit="1" customWidth="1"/>
    <col min="8196" max="8196" width="11.5703125" style="93" bestFit="1" customWidth="1"/>
    <col min="8197" max="8197" width="6.85546875" style="93" bestFit="1" customWidth="1"/>
    <col min="8198" max="8199" width="5" style="93" bestFit="1" customWidth="1"/>
    <col min="8200" max="8200" width="8.7109375" style="93" customWidth="1"/>
    <col min="8201" max="8205" width="2" style="93" bestFit="1" customWidth="1"/>
    <col min="8206" max="8206" width="4.7109375" style="93" bestFit="1" customWidth="1"/>
    <col min="8207" max="8207" width="8" style="93" bestFit="1" customWidth="1"/>
    <col min="8208" max="8208" width="6.7109375" style="93" bestFit="1" customWidth="1"/>
    <col min="8209" max="8209" width="2.5703125" style="93" customWidth="1"/>
    <col min="8210" max="8210" width="1.42578125" style="93" customWidth="1"/>
    <col min="8211" max="8211" width="8.85546875" style="93" customWidth="1"/>
    <col min="8212" max="8212" width="12.5703125" style="93" customWidth="1"/>
    <col min="8213" max="8213" width="4.85546875" style="93" customWidth="1"/>
    <col min="8214" max="8214" width="5.42578125" style="93" bestFit="1" customWidth="1"/>
    <col min="8215" max="8215" width="12.85546875" style="93" customWidth="1"/>
    <col min="8216" max="8216" width="4" style="93" bestFit="1" customWidth="1"/>
    <col min="8217" max="8218" width="4.7109375" style="93" bestFit="1" customWidth="1"/>
    <col min="8219" max="8219" width="1.42578125" style="93" customWidth="1"/>
    <col min="8220" max="8449" width="9.140625" style="93"/>
    <col min="8450" max="8450" width="2.5703125" style="93" customWidth="1"/>
    <col min="8451" max="8451" width="15" style="93" bestFit="1" customWidth="1"/>
    <col min="8452" max="8452" width="11.5703125" style="93" bestFit="1" customWidth="1"/>
    <col min="8453" max="8453" width="6.85546875" style="93" bestFit="1" customWidth="1"/>
    <col min="8454" max="8455" width="5" style="93" bestFit="1" customWidth="1"/>
    <col min="8456" max="8456" width="8.7109375" style="93" customWidth="1"/>
    <col min="8457" max="8461" width="2" style="93" bestFit="1" customWidth="1"/>
    <col min="8462" max="8462" width="4.7109375" style="93" bestFit="1" customWidth="1"/>
    <col min="8463" max="8463" width="8" style="93" bestFit="1" customWidth="1"/>
    <col min="8464" max="8464" width="6.7109375" style="93" bestFit="1" customWidth="1"/>
    <col min="8465" max="8465" width="2.5703125" style="93" customWidth="1"/>
    <col min="8466" max="8466" width="1.42578125" style="93" customWidth="1"/>
    <col min="8467" max="8467" width="8.85546875" style="93" customWidth="1"/>
    <col min="8468" max="8468" width="12.5703125" style="93" customWidth="1"/>
    <col min="8469" max="8469" width="4.85546875" style="93" customWidth="1"/>
    <col min="8470" max="8470" width="5.42578125" style="93" bestFit="1" customWidth="1"/>
    <col min="8471" max="8471" width="12.85546875" style="93" customWidth="1"/>
    <col min="8472" max="8472" width="4" style="93" bestFit="1" customWidth="1"/>
    <col min="8473" max="8474" width="4.7109375" style="93" bestFit="1" customWidth="1"/>
    <col min="8475" max="8475" width="1.42578125" style="93" customWidth="1"/>
    <col min="8476" max="8705" width="9.140625" style="93"/>
    <col min="8706" max="8706" width="2.5703125" style="93" customWidth="1"/>
    <col min="8707" max="8707" width="15" style="93" bestFit="1" customWidth="1"/>
    <col min="8708" max="8708" width="11.5703125" style="93" bestFit="1" customWidth="1"/>
    <col min="8709" max="8709" width="6.85546875" style="93" bestFit="1" customWidth="1"/>
    <col min="8710" max="8711" width="5" style="93" bestFit="1" customWidth="1"/>
    <col min="8712" max="8712" width="8.7109375" style="93" customWidth="1"/>
    <col min="8713" max="8717" width="2" style="93" bestFit="1" customWidth="1"/>
    <col min="8718" max="8718" width="4.7109375" style="93" bestFit="1" customWidth="1"/>
    <col min="8719" max="8719" width="8" style="93" bestFit="1" customWidth="1"/>
    <col min="8720" max="8720" width="6.7109375" style="93" bestFit="1" customWidth="1"/>
    <col min="8721" max="8721" width="2.5703125" style="93" customWidth="1"/>
    <col min="8722" max="8722" width="1.42578125" style="93" customWidth="1"/>
    <col min="8723" max="8723" width="8.85546875" style="93" customWidth="1"/>
    <col min="8724" max="8724" width="12.5703125" style="93" customWidth="1"/>
    <col min="8725" max="8725" width="4.85546875" style="93" customWidth="1"/>
    <col min="8726" max="8726" width="5.42578125" style="93" bestFit="1" customWidth="1"/>
    <col min="8727" max="8727" width="12.85546875" style="93" customWidth="1"/>
    <col min="8728" max="8728" width="4" style="93" bestFit="1" customWidth="1"/>
    <col min="8729" max="8730" width="4.7109375" style="93" bestFit="1" customWidth="1"/>
    <col min="8731" max="8731" width="1.42578125" style="93" customWidth="1"/>
    <col min="8732" max="8961" width="9.140625" style="93"/>
    <col min="8962" max="8962" width="2.5703125" style="93" customWidth="1"/>
    <col min="8963" max="8963" width="15" style="93" bestFit="1" customWidth="1"/>
    <col min="8964" max="8964" width="11.5703125" style="93" bestFit="1" customWidth="1"/>
    <col min="8965" max="8965" width="6.85546875" style="93" bestFit="1" customWidth="1"/>
    <col min="8966" max="8967" width="5" style="93" bestFit="1" customWidth="1"/>
    <col min="8968" max="8968" width="8.7109375" style="93" customWidth="1"/>
    <col min="8969" max="8973" width="2" style="93" bestFit="1" customWidth="1"/>
    <col min="8974" max="8974" width="4.7109375" style="93" bestFit="1" customWidth="1"/>
    <col min="8975" max="8975" width="8" style="93" bestFit="1" customWidth="1"/>
    <col min="8976" max="8976" width="6.7109375" style="93" bestFit="1" customWidth="1"/>
    <col min="8977" max="8977" width="2.5703125" style="93" customWidth="1"/>
    <col min="8978" max="8978" width="1.42578125" style="93" customWidth="1"/>
    <col min="8979" max="8979" width="8.85546875" style="93" customWidth="1"/>
    <col min="8980" max="8980" width="12.5703125" style="93" customWidth="1"/>
    <col min="8981" max="8981" width="4.85546875" style="93" customWidth="1"/>
    <col min="8982" max="8982" width="5.42578125" style="93" bestFit="1" customWidth="1"/>
    <col min="8983" max="8983" width="12.85546875" style="93" customWidth="1"/>
    <col min="8984" max="8984" width="4" style="93" bestFit="1" customWidth="1"/>
    <col min="8985" max="8986" width="4.7109375" style="93" bestFit="1" customWidth="1"/>
    <col min="8987" max="8987" width="1.42578125" style="93" customWidth="1"/>
    <col min="8988" max="9217" width="9.140625" style="93"/>
    <col min="9218" max="9218" width="2.5703125" style="93" customWidth="1"/>
    <col min="9219" max="9219" width="15" style="93" bestFit="1" customWidth="1"/>
    <col min="9220" max="9220" width="11.5703125" style="93" bestFit="1" customWidth="1"/>
    <col min="9221" max="9221" width="6.85546875" style="93" bestFit="1" customWidth="1"/>
    <col min="9222" max="9223" width="5" style="93" bestFit="1" customWidth="1"/>
    <col min="9224" max="9224" width="8.7109375" style="93" customWidth="1"/>
    <col min="9225" max="9229" width="2" style="93" bestFit="1" customWidth="1"/>
    <col min="9230" max="9230" width="4.7109375" style="93" bestFit="1" customWidth="1"/>
    <col min="9231" max="9231" width="8" style="93" bestFit="1" customWidth="1"/>
    <col min="9232" max="9232" width="6.7109375" style="93" bestFit="1" customWidth="1"/>
    <col min="9233" max="9233" width="2.5703125" style="93" customWidth="1"/>
    <col min="9234" max="9234" width="1.42578125" style="93" customWidth="1"/>
    <col min="9235" max="9235" width="8.85546875" style="93" customWidth="1"/>
    <col min="9236" max="9236" width="12.5703125" style="93" customWidth="1"/>
    <col min="9237" max="9237" width="4.85546875" style="93" customWidth="1"/>
    <col min="9238" max="9238" width="5.42578125" style="93" bestFit="1" customWidth="1"/>
    <col min="9239" max="9239" width="12.85546875" style="93" customWidth="1"/>
    <col min="9240" max="9240" width="4" style="93" bestFit="1" customWidth="1"/>
    <col min="9241" max="9242" width="4.7109375" style="93" bestFit="1" customWidth="1"/>
    <col min="9243" max="9243" width="1.42578125" style="93" customWidth="1"/>
    <col min="9244" max="9473" width="9.140625" style="93"/>
    <col min="9474" max="9474" width="2.5703125" style="93" customWidth="1"/>
    <col min="9475" max="9475" width="15" style="93" bestFit="1" customWidth="1"/>
    <col min="9476" max="9476" width="11.5703125" style="93" bestFit="1" customWidth="1"/>
    <col min="9477" max="9477" width="6.85546875" style="93" bestFit="1" customWidth="1"/>
    <col min="9478" max="9479" width="5" style="93" bestFit="1" customWidth="1"/>
    <col min="9480" max="9480" width="8.7109375" style="93" customWidth="1"/>
    <col min="9481" max="9485" width="2" style="93" bestFit="1" customWidth="1"/>
    <col min="9486" max="9486" width="4.7109375" style="93" bestFit="1" customWidth="1"/>
    <col min="9487" max="9487" width="8" style="93" bestFit="1" customWidth="1"/>
    <col min="9488" max="9488" width="6.7109375" style="93" bestFit="1" customWidth="1"/>
    <col min="9489" max="9489" width="2.5703125" style="93" customWidth="1"/>
    <col min="9490" max="9490" width="1.42578125" style="93" customWidth="1"/>
    <col min="9491" max="9491" width="8.85546875" style="93" customWidth="1"/>
    <col min="9492" max="9492" width="12.5703125" style="93" customWidth="1"/>
    <col min="9493" max="9493" width="4.85546875" style="93" customWidth="1"/>
    <col min="9494" max="9494" width="5.42578125" style="93" bestFit="1" customWidth="1"/>
    <col min="9495" max="9495" width="12.85546875" style="93" customWidth="1"/>
    <col min="9496" max="9496" width="4" style="93" bestFit="1" customWidth="1"/>
    <col min="9497" max="9498" width="4.7109375" style="93" bestFit="1" customWidth="1"/>
    <col min="9499" max="9499" width="1.42578125" style="93" customWidth="1"/>
    <col min="9500" max="9729" width="9.140625" style="93"/>
    <col min="9730" max="9730" width="2.5703125" style="93" customWidth="1"/>
    <col min="9731" max="9731" width="15" style="93" bestFit="1" customWidth="1"/>
    <col min="9732" max="9732" width="11.5703125" style="93" bestFit="1" customWidth="1"/>
    <col min="9733" max="9733" width="6.85546875" style="93" bestFit="1" customWidth="1"/>
    <col min="9734" max="9735" width="5" style="93" bestFit="1" customWidth="1"/>
    <col min="9736" max="9736" width="8.7109375" style="93" customWidth="1"/>
    <col min="9737" max="9741" width="2" style="93" bestFit="1" customWidth="1"/>
    <col min="9742" max="9742" width="4.7109375" style="93" bestFit="1" customWidth="1"/>
    <col min="9743" max="9743" width="8" style="93" bestFit="1" customWidth="1"/>
    <col min="9744" max="9744" width="6.7109375" style="93" bestFit="1" customWidth="1"/>
    <col min="9745" max="9745" width="2.5703125" style="93" customWidth="1"/>
    <col min="9746" max="9746" width="1.42578125" style="93" customWidth="1"/>
    <col min="9747" max="9747" width="8.85546875" style="93" customWidth="1"/>
    <col min="9748" max="9748" width="12.5703125" style="93" customWidth="1"/>
    <col min="9749" max="9749" width="4.85546875" style="93" customWidth="1"/>
    <col min="9750" max="9750" width="5.42578125" style="93" bestFit="1" customWidth="1"/>
    <col min="9751" max="9751" width="12.85546875" style="93" customWidth="1"/>
    <col min="9752" max="9752" width="4" style="93" bestFit="1" customWidth="1"/>
    <col min="9753" max="9754" width="4.7109375" style="93" bestFit="1" customWidth="1"/>
    <col min="9755" max="9755" width="1.42578125" style="93" customWidth="1"/>
    <col min="9756" max="9985" width="9.140625" style="93"/>
    <col min="9986" max="9986" width="2.5703125" style="93" customWidth="1"/>
    <col min="9987" max="9987" width="15" style="93" bestFit="1" customWidth="1"/>
    <col min="9988" max="9988" width="11.5703125" style="93" bestFit="1" customWidth="1"/>
    <col min="9989" max="9989" width="6.85546875" style="93" bestFit="1" customWidth="1"/>
    <col min="9990" max="9991" width="5" style="93" bestFit="1" customWidth="1"/>
    <col min="9992" max="9992" width="8.7109375" style="93" customWidth="1"/>
    <col min="9993" max="9997" width="2" style="93" bestFit="1" customWidth="1"/>
    <col min="9998" max="9998" width="4.7109375" style="93" bestFit="1" customWidth="1"/>
    <col min="9999" max="9999" width="8" style="93" bestFit="1" customWidth="1"/>
    <col min="10000" max="10000" width="6.7109375" style="93" bestFit="1" customWidth="1"/>
    <col min="10001" max="10001" width="2.5703125" style="93" customWidth="1"/>
    <col min="10002" max="10002" width="1.42578125" style="93" customWidth="1"/>
    <col min="10003" max="10003" width="8.85546875" style="93" customWidth="1"/>
    <col min="10004" max="10004" width="12.5703125" style="93" customWidth="1"/>
    <col min="10005" max="10005" width="4.85546875" style="93" customWidth="1"/>
    <col min="10006" max="10006" width="5.42578125" style="93" bestFit="1" customWidth="1"/>
    <col min="10007" max="10007" width="12.85546875" style="93" customWidth="1"/>
    <col min="10008" max="10008" width="4" style="93" bestFit="1" customWidth="1"/>
    <col min="10009" max="10010" width="4.7109375" style="93" bestFit="1" customWidth="1"/>
    <col min="10011" max="10011" width="1.42578125" style="93" customWidth="1"/>
    <col min="10012" max="10241" width="9.140625" style="93"/>
    <col min="10242" max="10242" width="2.5703125" style="93" customWidth="1"/>
    <col min="10243" max="10243" width="15" style="93" bestFit="1" customWidth="1"/>
    <col min="10244" max="10244" width="11.5703125" style="93" bestFit="1" customWidth="1"/>
    <col min="10245" max="10245" width="6.85546875" style="93" bestFit="1" customWidth="1"/>
    <col min="10246" max="10247" width="5" style="93" bestFit="1" customWidth="1"/>
    <col min="10248" max="10248" width="8.7109375" style="93" customWidth="1"/>
    <col min="10249" max="10253" width="2" style="93" bestFit="1" customWidth="1"/>
    <col min="10254" max="10254" width="4.7109375" style="93" bestFit="1" customWidth="1"/>
    <col min="10255" max="10255" width="8" style="93" bestFit="1" customWidth="1"/>
    <col min="10256" max="10256" width="6.7109375" style="93" bestFit="1" customWidth="1"/>
    <col min="10257" max="10257" width="2.5703125" style="93" customWidth="1"/>
    <col min="10258" max="10258" width="1.42578125" style="93" customWidth="1"/>
    <col min="10259" max="10259" width="8.85546875" style="93" customWidth="1"/>
    <col min="10260" max="10260" width="12.5703125" style="93" customWidth="1"/>
    <col min="10261" max="10261" width="4.85546875" style="93" customWidth="1"/>
    <col min="10262" max="10262" width="5.42578125" style="93" bestFit="1" customWidth="1"/>
    <col min="10263" max="10263" width="12.85546875" style="93" customWidth="1"/>
    <col min="10264" max="10264" width="4" style="93" bestFit="1" customWidth="1"/>
    <col min="10265" max="10266" width="4.7109375" style="93" bestFit="1" customWidth="1"/>
    <col min="10267" max="10267" width="1.42578125" style="93" customWidth="1"/>
    <col min="10268" max="10497" width="9.140625" style="93"/>
    <col min="10498" max="10498" width="2.5703125" style="93" customWidth="1"/>
    <col min="10499" max="10499" width="15" style="93" bestFit="1" customWidth="1"/>
    <col min="10500" max="10500" width="11.5703125" style="93" bestFit="1" customWidth="1"/>
    <col min="10501" max="10501" width="6.85546875" style="93" bestFit="1" customWidth="1"/>
    <col min="10502" max="10503" width="5" style="93" bestFit="1" customWidth="1"/>
    <col min="10504" max="10504" width="8.7109375" style="93" customWidth="1"/>
    <col min="10505" max="10509" width="2" style="93" bestFit="1" customWidth="1"/>
    <col min="10510" max="10510" width="4.7109375" style="93" bestFit="1" customWidth="1"/>
    <col min="10511" max="10511" width="8" style="93" bestFit="1" customWidth="1"/>
    <col min="10512" max="10512" width="6.7109375" style="93" bestFit="1" customWidth="1"/>
    <col min="10513" max="10513" width="2.5703125" style="93" customWidth="1"/>
    <col min="10514" max="10514" width="1.42578125" style="93" customWidth="1"/>
    <col min="10515" max="10515" width="8.85546875" style="93" customWidth="1"/>
    <col min="10516" max="10516" width="12.5703125" style="93" customWidth="1"/>
    <col min="10517" max="10517" width="4.85546875" style="93" customWidth="1"/>
    <col min="10518" max="10518" width="5.42578125" style="93" bestFit="1" customWidth="1"/>
    <col min="10519" max="10519" width="12.85546875" style="93" customWidth="1"/>
    <col min="10520" max="10520" width="4" style="93" bestFit="1" customWidth="1"/>
    <col min="10521" max="10522" width="4.7109375" style="93" bestFit="1" customWidth="1"/>
    <col min="10523" max="10523" width="1.42578125" style="93" customWidth="1"/>
    <col min="10524" max="10753" width="9.140625" style="93"/>
    <col min="10754" max="10754" width="2.5703125" style="93" customWidth="1"/>
    <col min="10755" max="10755" width="15" style="93" bestFit="1" customWidth="1"/>
    <col min="10756" max="10756" width="11.5703125" style="93" bestFit="1" customWidth="1"/>
    <col min="10757" max="10757" width="6.85546875" style="93" bestFit="1" customWidth="1"/>
    <col min="10758" max="10759" width="5" style="93" bestFit="1" customWidth="1"/>
    <col min="10760" max="10760" width="8.7109375" style="93" customWidth="1"/>
    <col min="10761" max="10765" width="2" style="93" bestFit="1" customWidth="1"/>
    <col min="10766" max="10766" width="4.7109375" style="93" bestFit="1" customWidth="1"/>
    <col min="10767" max="10767" width="8" style="93" bestFit="1" customWidth="1"/>
    <col min="10768" max="10768" width="6.7109375" style="93" bestFit="1" customWidth="1"/>
    <col min="10769" max="10769" width="2.5703125" style="93" customWidth="1"/>
    <col min="10770" max="10770" width="1.42578125" style="93" customWidth="1"/>
    <col min="10771" max="10771" width="8.85546875" style="93" customWidth="1"/>
    <col min="10772" max="10772" width="12.5703125" style="93" customWidth="1"/>
    <col min="10773" max="10773" width="4.85546875" style="93" customWidth="1"/>
    <col min="10774" max="10774" width="5.42578125" style="93" bestFit="1" customWidth="1"/>
    <col min="10775" max="10775" width="12.85546875" style="93" customWidth="1"/>
    <col min="10776" max="10776" width="4" style="93" bestFit="1" customWidth="1"/>
    <col min="10777" max="10778" width="4.7109375" style="93" bestFit="1" customWidth="1"/>
    <col min="10779" max="10779" width="1.42578125" style="93" customWidth="1"/>
    <col min="10780" max="11009" width="9.140625" style="93"/>
    <col min="11010" max="11010" width="2.5703125" style="93" customWidth="1"/>
    <col min="11011" max="11011" width="15" style="93" bestFit="1" customWidth="1"/>
    <col min="11012" max="11012" width="11.5703125" style="93" bestFit="1" customWidth="1"/>
    <col min="11013" max="11013" width="6.85546875" style="93" bestFit="1" customWidth="1"/>
    <col min="11014" max="11015" width="5" style="93" bestFit="1" customWidth="1"/>
    <col min="11016" max="11016" width="8.7109375" style="93" customWidth="1"/>
    <col min="11017" max="11021" width="2" style="93" bestFit="1" customWidth="1"/>
    <col min="11022" max="11022" width="4.7109375" style="93" bestFit="1" customWidth="1"/>
    <col min="11023" max="11023" width="8" style="93" bestFit="1" customWidth="1"/>
    <col min="11024" max="11024" width="6.7109375" style="93" bestFit="1" customWidth="1"/>
    <col min="11025" max="11025" width="2.5703125" style="93" customWidth="1"/>
    <col min="11026" max="11026" width="1.42578125" style="93" customWidth="1"/>
    <col min="11027" max="11027" width="8.85546875" style="93" customWidth="1"/>
    <col min="11028" max="11028" width="12.5703125" style="93" customWidth="1"/>
    <col min="11029" max="11029" width="4.85546875" style="93" customWidth="1"/>
    <col min="11030" max="11030" width="5.42578125" style="93" bestFit="1" customWidth="1"/>
    <col min="11031" max="11031" width="12.85546875" style="93" customWidth="1"/>
    <col min="11032" max="11032" width="4" style="93" bestFit="1" customWidth="1"/>
    <col min="11033" max="11034" width="4.7109375" style="93" bestFit="1" customWidth="1"/>
    <col min="11035" max="11035" width="1.42578125" style="93" customWidth="1"/>
    <col min="11036" max="11265" width="9.140625" style="93"/>
    <col min="11266" max="11266" width="2.5703125" style="93" customWidth="1"/>
    <col min="11267" max="11267" width="15" style="93" bestFit="1" customWidth="1"/>
    <col min="11268" max="11268" width="11.5703125" style="93" bestFit="1" customWidth="1"/>
    <col min="11269" max="11269" width="6.85546875" style="93" bestFit="1" customWidth="1"/>
    <col min="11270" max="11271" width="5" style="93" bestFit="1" customWidth="1"/>
    <col min="11272" max="11272" width="8.7109375" style="93" customWidth="1"/>
    <col min="11273" max="11277" width="2" style="93" bestFit="1" customWidth="1"/>
    <col min="11278" max="11278" width="4.7109375" style="93" bestFit="1" customWidth="1"/>
    <col min="11279" max="11279" width="8" style="93" bestFit="1" customWidth="1"/>
    <col min="11280" max="11280" width="6.7109375" style="93" bestFit="1" customWidth="1"/>
    <col min="11281" max="11281" width="2.5703125" style="93" customWidth="1"/>
    <col min="11282" max="11282" width="1.42578125" style="93" customWidth="1"/>
    <col min="11283" max="11283" width="8.85546875" style="93" customWidth="1"/>
    <col min="11284" max="11284" width="12.5703125" style="93" customWidth="1"/>
    <col min="11285" max="11285" width="4.85546875" style="93" customWidth="1"/>
    <col min="11286" max="11286" width="5.42578125" style="93" bestFit="1" customWidth="1"/>
    <col min="11287" max="11287" width="12.85546875" style="93" customWidth="1"/>
    <col min="11288" max="11288" width="4" style="93" bestFit="1" customWidth="1"/>
    <col min="11289" max="11290" width="4.7109375" style="93" bestFit="1" customWidth="1"/>
    <col min="11291" max="11291" width="1.42578125" style="93" customWidth="1"/>
    <col min="11292" max="11521" width="9.140625" style="93"/>
    <col min="11522" max="11522" width="2.5703125" style="93" customWidth="1"/>
    <col min="11523" max="11523" width="15" style="93" bestFit="1" customWidth="1"/>
    <col min="11524" max="11524" width="11.5703125" style="93" bestFit="1" customWidth="1"/>
    <col min="11525" max="11525" width="6.85546875" style="93" bestFit="1" customWidth="1"/>
    <col min="11526" max="11527" width="5" style="93" bestFit="1" customWidth="1"/>
    <col min="11528" max="11528" width="8.7109375" style="93" customWidth="1"/>
    <col min="11529" max="11533" width="2" style="93" bestFit="1" customWidth="1"/>
    <col min="11534" max="11534" width="4.7109375" style="93" bestFit="1" customWidth="1"/>
    <col min="11535" max="11535" width="8" style="93" bestFit="1" customWidth="1"/>
    <col min="11536" max="11536" width="6.7109375" style="93" bestFit="1" customWidth="1"/>
    <col min="11537" max="11537" width="2.5703125" style="93" customWidth="1"/>
    <col min="11538" max="11538" width="1.42578125" style="93" customWidth="1"/>
    <col min="11539" max="11539" width="8.85546875" style="93" customWidth="1"/>
    <col min="11540" max="11540" width="12.5703125" style="93" customWidth="1"/>
    <col min="11541" max="11541" width="4.85546875" style="93" customWidth="1"/>
    <col min="11542" max="11542" width="5.42578125" style="93" bestFit="1" customWidth="1"/>
    <col min="11543" max="11543" width="12.85546875" style="93" customWidth="1"/>
    <col min="11544" max="11544" width="4" style="93" bestFit="1" customWidth="1"/>
    <col min="11545" max="11546" width="4.7109375" style="93" bestFit="1" customWidth="1"/>
    <col min="11547" max="11547" width="1.42578125" style="93" customWidth="1"/>
    <col min="11548" max="11777" width="9.140625" style="93"/>
    <col min="11778" max="11778" width="2.5703125" style="93" customWidth="1"/>
    <col min="11779" max="11779" width="15" style="93" bestFit="1" customWidth="1"/>
    <col min="11780" max="11780" width="11.5703125" style="93" bestFit="1" customWidth="1"/>
    <col min="11781" max="11781" width="6.85546875" style="93" bestFit="1" customWidth="1"/>
    <col min="11782" max="11783" width="5" style="93" bestFit="1" customWidth="1"/>
    <col min="11784" max="11784" width="8.7109375" style="93" customWidth="1"/>
    <col min="11785" max="11789" width="2" style="93" bestFit="1" customWidth="1"/>
    <col min="11790" max="11790" width="4.7109375" style="93" bestFit="1" customWidth="1"/>
    <col min="11791" max="11791" width="8" style="93" bestFit="1" customWidth="1"/>
    <col min="11792" max="11792" width="6.7109375" style="93" bestFit="1" customWidth="1"/>
    <col min="11793" max="11793" width="2.5703125" style="93" customWidth="1"/>
    <col min="11794" max="11794" width="1.42578125" style="93" customWidth="1"/>
    <col min="11795" max="11795" width="8.85546875" style="93" customWidth="1"/>
    <col min="11796" max="11796" width="12.5703125" style="93" customWidth="1"/>
    <col min="11797" max="11797" width="4.85546875" style="93" customWidth="1"/>
    <col min="11798" max="11798" width="5.42578125" style="93" bestFit="1" customWidth="1"/>
    <col min="11799" max="11799" width="12.85546875" style="93" customWidth="1"/>
    <col min="11800" max="11800" width="4" style="93" bestFit="1" customWidth="1"/>
    <col min="11801" max="11802" width="4.7109375" style="93" bestFit="1" customWidth="1"/>
    <col min="11803" max="11803" width="1.42578125" style="93" customWidth="1"/>
    <col min="11804" max="12033" width="9.140625" style="93"/>
    <col min="12034" max="12034" width="2.5703125" style="93" customWidth="1"/>
    <col min="12035" max="12035" width="15" style="93" bestFit="1" customWidth="1"/>
    <col min="12036" max="12036" width="11.5703125" style="93" bestFit="1" customWidth="1"/>
    <col min="12037" max="12037" width="6.85546875" style="93" bestFit="1" customWidth="1"/>
    <col min="12038" max="12039" width="5" style="93" bestFit="1" customWidth="1"/>
    <col min="12040" max="12040" width="8.7109375" style="93" customWidth="1"/>
    <col min="12041" max="12045" width="2" style="93" bestFit="1" customWidth="1"/>
    <col min="12046" max="12046" width="4.7109375" style="93" bestFit="1" customWidth="1"/>
    <col min="12047" max="12047" width="8" style="93" bestFit="1" customWidth="1"/>
    <col min="12048" max="12048" width="6.7109375" style="93" bestFit="1" customWidth="1"/>
    <col min="12049" max="12049" width="2.5703125" style="93" customWidth="1"/>
    <col min="12050" max="12050" width="1.42578125" style="93" customWidth="1"/>
    <col min="12051" max="12051" width="8.85546875" style="93" customWidth="1"/>
    <col min="12052" max="12052" width="12.5703125" style="93" customWidth="1"/>
    <col min="12053" max="12053" width="4.85546875" style="93" customWidth="1"/>
    <col min="12054" max="12054" width="5.42578125" style="93" bestFit="1" customWidth="1"/>
    <col min="12055" max="12055" width="12.85546875" style="93" customWidth="1"/>
    <col min="12056" max="12056" width="4" style="93" bestFit="1" customWidth="1"/>
    <col min="12057" max="12058" width="4.7109375" style="93" bestFit="1" customWidth="1"/>
    <col min="12059" max="12059" width="1.42578125" style="93" customWidth="1"/>
    <col min="12060" max="12289" width="9.140625" style="93"/>
    <col min="12290" max="12290" width="2.5703125" style="93" customWidth="1"/>
    <col min="12291" max="12291" width="15" style="93" bestFit="1" customWidth="1"/>
    <col min="12292" max="12292" width="11.5703125" style="93" bestFit="1" customWidth="1"/>
    <col min="12293" max="12293" width="6.85546875" style="93" bestFit="1" customWidth="1"/>
    <col min="12294" max="12295" width="5" style="93" bestFit="1" customWidth="1"/>
    <col min="12296" max="12296" width="8.7109375" style="93" customWidth="1"/>
    <col min="12297" max="12301" width="2" style="93" bestFit="1" customWidth="1"/>
    <col min="12302" max="12302" width="4.7109375" style="93" bestFit="1" customWidth="1"/>
    <col min="12303" max="12303" width="8" style="93" bestFit="1" customWidth="1"/>
    <col min="12304" max="12304" width="6.7109375" style="93" bestFit="1" customWidth="1"/>
    <col min="12305" max="12305" width="2.5703125" style="93" customWidth="1"/>
    <col min="12306" max="12306" width="1.42578125" style="93" customWidth="1"/>
    <col min="12307" max="12307" width="8.85546875" style="93" customWidth="1"/>
    <col min="12308" max="12308" width="12.5703125" style="93" customWidth="1"/>
    <col min="12309" max="12309" width="4.85546875" style="93" customWidth="1"/>
    <col min="12310" max="12310" width="5.42578125" style="93" bestFit="1" customWidth="1"/>
    <col min="12311" max="12311" width="12.85546875" style="93" customWidth="1"/>
    <col min="12312" max="12312" width="4" style="93" bestFit="1" customWidth="1"/>
    <col min="12313" max="12314" width="4.7109375" style="93" bestFit="1" customWidth="1"/>
    <col min="12315" max="12315" width="1.42578125" style="93" customWidth="1"/>
    <col min="12316" max="12545" width="9.140625" style="93"/>
    <col min="12546" max="12546" width="2.5703125" style="93" customWidth="1"/>
    <col min="12547" max="12547" width="15" style="93" bestFit="1" customWidth="1"/>
    <col min="12548" max="12548" width="11.5703125" style="93" bestFit="1" customWidth="1"/>
    <col min="12549" max="12549" width="6.85546875" style="93" bestFit="1" customWidth="1"/>
    <col min="12550" max="12551" width="5" style="93" bestFit="1" customWidth="1"/>
    <col min="12552" max="12552" width="8.7109375" style="93" customWidth="1"/>
    <col min="12553" max="12557" width="2" style="93" bestFit="1" customWidth="1"/>
    <col min="12558" max="12558" width="4.7109375" style="93" bestFit="1" customWidth="1"/>
    <col min="12559" max="12559" width="8" style="93" bestFit="1" customWidth="1"/>
    <col min="12560" max="12560" width="6.7109375" style="93" bestFit="1" customWidth="1"/>
    <col min="12561" max="12561" width="2.5703125" style="93" customWidth="1"/>
    <col min="12562" max="12562" width="1.42578125" style="93" customWidth="1"/>
    <col min="12563" max="12563" width="8.85546875" style="93" customWidth="1"/>
    <col min="12564" max="12564" width="12.5703125" style="93" customWidth="1"/>
    <col min="12565" max="12565" width="4.85546875" style="93" customWidth="1"/>
    <col min="12566" max="12566" width="5.42578125" style="93" bestFit="1" customWidth="1"/>
    <col min="12567" max="12567" width="12.85546875" style="93" customWidth="1"/>
    <col min="12568" max="12568" width="4" style="93" bestFit="1" customWidth="1"/>
    <col min="12569" max="12570" width="4.7109375" style="93" bestFit="1" customWidth="1"/>
    <col min="12571" max="12571" width="1.42578125" style="93" customWidth="1"/>
    <col min="12572" max="12801" width="9.140625" style="93"/>
    <col min="12802" max="12802" width="2.5703125" style="93" customWidth="1"/>
    <col min="12803" max="12803" width="15" style="93" bestFit="1" customWidth="1"/>
    <col min="12804" max="12804" width="11.5703125" style="93" bestFit="1" customWidth="1"/>
    <col min="12805" max="12805" width="6.85546875" style="93" bestFit="1" customWidth="1"/>
    <col min="12806" max="12807" width="5" style="93" bestFit="1" customWidth="1"/>
    <col min="12808" max="12808" width="8.7109375" style="93" customWidth="1"/>
    <col min="12809" max="12813" width="2" style="93" bestFit="1" customWidth="1"/>
    <col min="12814" max="12814" width="4.7109375" style="93" bestFit="1" customWidth="1"/>
    <col min="12815" max="12815" width="8" style="93" bestFit="1" customWidth="1"/>
    <col min="12816" max="12816" width="6.7109375" style="93" bestFit="1" customWidth="1"/>
    <col min="12817" max="12817" width="2.5703125" style="93" customWidth="1"/>
    <col min="12818" max="12818" width="1.42578125" style="93" customWidth="1"/>
    <col min="12819" max="12819" width="8.85546875" style="93" customWidth="1"/>
    <col min="12820" max="12820" width="12.5703125" style="93" customWidth="1"/>
    <col min="12821" max="12821" width="4.85546875" style="93" customWidth="1"/>
    <col min="12822" max="12822" width="5.42578125" style="93" bestFit="1" customWidth="1"/>
    <col min="12823" max="12823" width="12.85546875" style="93" customWidth="1"/>
    <col min="12824" max="12824" width="4" style="93" bestFit="1" customWidth="1"/>
    <col min="12825" max="12826" width="4.7109375" style="93" bestFit="1" customWidth="1"/>
    <col min="12827" max="12827" width="1.42578125" style="93" customWidth="1"/>
    <col min="12828" max="13057" width="9.140625" style="93"/>
    <col min="13058" max="13058" width="2.5703125" style="93" customWidth="1"/>
    <col min="13059" max="13059" width="15" style="93" bestFit="1" customWidth="1"/>
    <col min="13060" max="13060" width="11.5703125" style="93" bestFit="1" customWidth="1"/>
    <col min="13061" max="13061" width="6.85546875" style="93" bestFit="1" customWidth="1"/>
    <col min="13062" max="13063" width="5" style="93" bestFit="1" customWidth="1"/>
    <col min="13064" max="13064" width="8.7109375" style="93" customWidth="1"/>
    <col min="13065" max="13069" width="2" style="93" bestFit="1" customWidth="1"/>
    <col min="13070" max="13070" width="4.7109375" style="93" bestFit="1" customWidth="1"/>
    <col min="13071" max="13071" width="8" style="93" bestFit="1" customWidth="1"/>
    <col min="13072" max="13072" width="6.7109375" style="93" bestFit="1" customWidth="1"/>
    <col min="13073" max="13073" width="2.5703125" style="93" customWidth="1"/>
    <col min="13074" max="13074" width="1.42578125" style="93" customWidth="1"/>
    <col min="13075" max="13075" width="8.85546875" style="93" customWidth="1"/>
    <col min="13076" max="13076" width="12.5703125" style="93" customWidth="1"/>
    <col min="13077" max="13077" width="4.85546875" style="93" customWidth="1"/>
    <col min="13078" max="13078" width="5.42578125" style="93" bestFit="1" customWidth="1"/>
    <col min="13079" max="13079" width="12.85546875" style="93" customWidth="1"/>
    <col min="13080" max="13080" width="4" style="93" bestFit="1" customWidth="1"/>
    <col min="13081" max="13082" width="4.7109375" style="93" bestFit="1" customWidth="1"/>
    <col min="13083" max="13083" width="1.42578125" style="93" customWidth="1"/>
    <col min="13084" max="13313" width="9.140625" style="93"/>
    <col min="13314" max="13314" width="2.5703125" style="93" customWidth="1"/>
    <col min="13315" max="13315" width="15" style="93" bestFit="1" customWidth="1"/>
    <col min="13316" max="13316" width="11.5703125" style="93" bestFit="1" customWidth="1"/>
    <col min="13317" max="13317" width="6.85546875" style="93" bestFit="1" customWidth="1"/>
    <col min="13318" max="13319" width="5" style="93" bestFit="1" customWidth="1"/>
    <col min="13320" max="13320" width="8.7109375" style="93" customWidth="1"/>
    <col min="13321" max="13325" width="2" style="93" bestFit="1" customWidth="1"/>
    <col min="13326" max="13326" width="4.7109375" style="93" bestFit="1" customWidth="1"/>
    <col min="13327" max="13327" width="8" style="93" bestFit="1" customWidth="1"/>
    <col min="13328" max="13328" width="6.7109375" style="93" bestFit="1" customWidth="1"/>
    <col min="13329" max="13329" width="2.5703125" style="93" customWidth="1"/>
    <col min="13330" max="13330" width="1.42578125" style="93" customWidth="1"/>
    <col min="13331" max="13331" width="8.85546875" style="93" customWidth="1"/>
    <col min="13332" max="13332" width="12.5703125" style="93" customWidth="1"/>
    <col min="13333" max="13333" width="4.85546875" style="93" customWidth="1"/>
    <col min="13334" max="13334" width="5.42578125" style="93" bestFit="1" customWidth="1"/>
    <col min="13335" max="13335" width="12.85546875" style="93" customWidth="1"/>
    <col min="13336" max="13336" width="4" style="93" bestFit="1" customWidth="1"/>
    <col min="13337" max="13338" width="4.7109375" style="93" bestFit="1" customWidth="1"/>
    <col min="13339" max="13339" width="1.42578125" style="93" customWidth="1"/>
    <col min="13340" max="13569" width="9.140625" style="93"/>
    <col min="13570" max="13570" width="2.5703125" style="93" customWidth="1"/>
    <col min="13571" max="13571" width="15" style="93" bestFit="1" customWidth="1"/>
    <col min="13572" max="13572" width="11.5703125" style="93" bestFit="1" customWidth="1"/>
    <col min="13573" max="13573" width="6.85546875" style="93" bestFit="1" customWidth="1"/>
    <col min="13574" max="13575" width="5" style="93" bestFit="1" customWidth="1"/>
    <col min="13576" max="13576" width="8.7109375" style="93" customWidth="1"/>
    <col min="13577" max="13581" width="2" style="93" bestFit="1" customWidth="1"/>
    <col min="13582" max="13582" width="4.7109375" style="93" bestFit="1" customWidth="1"/>
    <col min="13583" max="13583" width="8" style="93" bestFit="1" customWidth="1"/>
    <col min="13584" max="13584" width="6.7109375" style="93" bestFit="1" customWidth="1"/>
    <col min="13585" max="13585" width="2.5703125" style="93" customWidth="1"/>
    <col min="13586" max="13586" width="1.42578125" style="93" customWidth="1"/>
    <col min="13587" max="13587" width="8.85546875" style="93" customWidth="1"/>
    <col min="13588" max="13588" width="12.5703125" style="93" customWidth="1"/>
    <col min="13589" max="13589" width="4.85546875" style="93" customWidth="1"/>
    <col min="13590" max="13590" width="5.42578125" style="93" bestFit="1" customWidth="1"/>
    <col min="13591" max="13591" width="12.85546875" style="93" customWidth="1"/>
    <col min="13592" max="13592" width="4" style="93" bestFit="1" customWidth="1"/>
    <col min="13593" max="13594" width="4.7109375" style="93" bestFit="1" customWidth="1"/>
    <col min="13595" max="13595" width="1.42578125" style="93" customWidth="1"/>
    <col min="13596" max="13825" width="9.140625" style="93"/>
    <col min="13826" max="13826" width="2.5703125" style="93" customWidth="1"/>
    <col min="13827" max="13827" width="15" style="93" bestFit="1" customWidth="1"/>
    <col min="13828" max="13828" width="11.5703125" style="93" bestFit="1" customWidth="1"/>
    <col min="13829" max="13829" width="6.85546875" style="93" bestFit="1" customWidth="1"/>
    <col min="13830" max="13831" width="5" style="93" bestFit="1" customWidth="1"/>
    <col min="13832" max="13832" width="8.7109375" style="93" customWidth="1"/>
    <col min="13833" max="13837" width="2" style="93" bestFit="1" customWidth="1"/>
    <col min="13838" max="13838" width="4.7109375" style="93" bestFit="1" customWidth="1"/>
    <col min="13839" max="13839" width="8" style="93" bestFit="1" customWidth="1"/>
    <col min="13840" max="13840" width="6.7109375" style="93" bestFit="1" customWidth="1"/>
    <col min="13841" max="13841" width="2.5703125" style="93" customWidth="1"/>
    <col min="13842" max="13842" width="1.42578125" style="93" customWidth="1"/>
    <col min="13843" max="13843" width="8.85546875" style="93" customWidth="1"/>
    <col min="13844" max="13844" width="12.5703125" style="93" customWidth="1"/>
    <col min="13845" max="13845" width="4.85546875" style="93" customWidth="1"/>
    <col min="13846" max="13846" width="5.42578125" style="93" bestFit="1" customWidth="1"/>
    <col min="13847" max="13847" width="12.85546875" style="93" customWidth="1"/>
    <col min="13848" max="13848" width="4" style="93" bestFit="1" customWidth="1"/>
    <col min="13849" max="13850" width="4.7109375" style="93" bestFit="1" customWidth="1"/>
    <col min="13851" max="13851" width="1.42578125" style="93" customWidth="1"/>
    <col min="13852" max="14081" width="9.140625" style="93"/>
    <col min="14082" max="14082" width="2.5703125" style="93" customWidth="1"/>
    <col min="14083" max="14083" width="15" style="93" bestFit="1" customWidth="1"/>
    <col min="14084" max="14084" width="11.5703125" style="93" bestFit="1" customWidth="1"/>
    <col min="14085" max="14085" width="6.85546875" style="93" bestFit="1" customWidth="1"/>
    <col min="14086" max="14087" width="5" style="93" bestFit="1" customWidth="1"/>
    <col min="14088" max="14088" width="8.7109375" style="93" customWidth="1"/>
    <col min="14089" max="14093" width="2" style="93" bestFit="1" customWidth="1"/>
    <col min="14094" max="14094" width="4.7109375" style="93" bestFit="1" customWidth="1"/>
    <col min="14095" max="14095" width="8" style="93" bestFit="1" customWidth="1"/>
    <col min="14096" max="14096" width="6.7109375" style="93" bestFit="1" customWidth="1"/>
    <col min="14097" max="14097" width="2.5703125" style="93" customWidth="1"/>
    <col min="14098" max="14098" width="1.42578125" style="93" customWidth="1"/>
    <col min="14099" max="14099" width="8.85546875" style="93" customWidth="1"/>
    <col min="14100" max="14100" width="12.5703125" style="93" customWidth="1"/>
    <col min="14101" max="14101" width="4.85546875" style="93" customWidth="1"/>
    <col min="14102" max="14102" width="5.42578125" style="93" bestFit="1" customWidth="1"/>
    <col min="14103" max="14103" width="12.85546875" style="93" customWidth="1"/>
    <col min="14104" max="14104" width="4" style="93" bestFit="1" customWidth="1"/>
    <col min="14105" max="14106" width="4.7109375" style="93" bestFit="1" customWidth="1"/>
    <col min="14107" max="14107" width="1.42578125" style="93" customWidth="1"/>
    <col min="14108" max="14337" width="9.140625" style="93"/>
    <col min="14338" max="14338" width="2.5703125" style="93" customWidth="1"/>
    <col min="14339" max="14339" width="15" style="93" bestFit="1" customWidth="1"/>
    <col min="14340" max="14340" width="11.5703125" style="93" bestFit="1" customWidth="1"/>
    <col min="14341" max="14341" width="6.85546875" style="93" bestFit="1" customWidth="1"/>
    <col min="14342" max="14343" width="5" style="93" bestFit="1" customWidth="1"/>
    <col min="14344" max="14344" width="8.7109375" style="93" customWidth="1"/>
    <col min="14345" max="14349" width="2" style="93" bestFit="1" customWidth="1"/>
    <col min="14350" max="14350" width="4.7109375" style="93" bestFit="1" customWidth="1"/>
    <col min="14351" max="14351" width="8" style="93" bestFit="1" customWidth="1"/>
    <col min="14352" max="14352" width="6.7109375" style="93" bestFit="1" customWidth="1"/>
    <col min="14353" max="14353" width="2.5703125" style="93" customWidth="1"/>
    <col min="14354" max="14354" width="1.42578125" style="93" customWidth="1"/>
    <col min="14355" max="14355" width="8.85546875" style="93" customWidth="1"/>
    <col min="14356" max="14356" width="12.5703125" style="93" customWidth="1"/>
    <col min="14357" max="14357" width="4.85546875" style="93" customWidth="1"/>
    <col min="14358" max="14358" width="5.42578125" style="93" bestFit="1" customWidth="1"/>
    <col min="14359" max="14359" width="12.85546875" style="93" customWidth="1"/>
    <col min="14360" max="14360" width="4" style="93" bestFit="1" customWidth="1"/>
    <col min="14361" max="14362" width="4.7109375" style="93" bestFit="1" customWidth="1"/>
    <col min="14363" max="14363" width="1.42578125" style="93" customWidth="1"/>
    <col min="14364" max="14593" width="9.140625" style="93"/>
    <col min="14594" max="14594" width="2.5703125" style="93" customWidth="1"/>
    <col min="14595" max="14595" width="15" style="93" bestFit="1" customWidth="1"/>
    <col min="14596" max="14596" width="11.5703125" style="93" bestFit="1" customWidth="1"/>
    <col min="14597" max="14597" width="6.85546875" style="93" bestFit="1" customWidth="1"/>
    <col min="14598" max="14599" width="5" style="93" bestFit="1" customWidth="1"/>
    <col min="14600" max="14600" width="8.7109375" style="93" customWidth="1"/>
    <col min="14601" max="14605" width="2" style="93" bestFit="1" customWidth="1"/>
    <col min="14606" max="14606" width="4.7109375" style="93" bestFit="1" customWidth="1"/>
    <col min="14607" max="14607" width="8" style="93" bestFit="1" customWidth="1"/>
    <col min="14608" max="14608" width="6.7109375" style="93" bestFit="1" customWidth="1"/>
    <col min="14609" max="14609" width="2.5703125" style="93" customWidth="1"/>
    <col min="14610" max="14610" width="1.42578125" style="93" customWidth="1"/>
    <col min="14611" max="14611" width="8.85546875" style="93" customWidth="1"/>
    <col min="14612" max="14612" width="12.5703125" style="93" customWidth="1"/>
    <col min="14613" max="14613" width="4.85546875" style="93" customWidth="1"/>
    <col min="14614" max="14614" width="5.42578125" style="93" bestFit="1" customWidth="1"/>
    <col min="14615" max="14615" width="12.85546875" style="93" customWidth="1"/>
    <col min="14616" max="14616" width="4" style="93" bestFit="1" customWidth="1"/>
    <col min="14617" max="14618" width="4.7109375" style="93" bestFit="1" customWidth="1"/>
    <col min="14619" max="14619" width="1.42578125" style="93" customWidth="1"/>
    <col min="14620" max="14849" width="9.140625" style="93"/>
    <col min="14850" max="14850" width="2.5703125" style="93" customWidth="1"/>
    <col min="14851" max="14851" width="15" style="93" bestFit="1" customWidth="1"/>
    <col min="14852" max="14852" width="11.5703125" style="93" bestFit="1" customWidth="1"/>
    <col min="14853" max="14853" width="6.85546875" style="93" bestFit="1" customWidth="1"/>
    <col min="14854" max="14855" width="5" style="93" bestFit="1" customWidth="1"/>
    <col min="14856" max="14856" width="8.7109375" style="93" customWidth="1"/>
    <col min="14857" max="14861" width="2" style="93" bestFit="1" customWidth="1"/>
    <col min="14862" max="14862" width="4.7109375" style="93" bestFit="1" customWidth="1"/>
    <col min="14863" max="14863" width="8" style="93" bestFit="1" customWidth="1"/>
    <col min="14864" max="14864" width="6.7109375" style="93" bestFit="1" customWidth="1"/>
    <col min="14865" max="14865" width="2.5703125" style="93" customWidth="1"/>
    <col min="14866" max="14866" width="1.42578125" style="93" customWidth="1"/>
    <col min="14867" max="14867" width="8.85546875" style="93" customWidth="1"/>
    <col min="14868" max="14868" width="12.5703125" style="93" customWidth="1"/>
    <col min="14869" max="14869" width="4.85546875" style="93" customWidth="1"/>
    <col min="14870" max="14870" width="5.42578125" style="93" bestFit="1" customWidth="1"/>
    <col min="14871" max="14871" width="12.85546875" style="93" customWidth="1"/>
    <col min="14872" max="14872" width="4" style="93" bestFit="1" customWidth="1"/>
    <col min="14873" max="14874" width="4.7109375" style="93" bestFit="1" customWidth="1"/>
    <col min="14875" max="14875" width="1.42578125" style="93" customWidth="1"/>
    <col min="14876" max="15105" width="9.140625" style="93"/>
    <col min="15106" max="15106" width="2.5703125" style="93" customWidth="1"/>
    <col min="15107" max="15107" width="15" style="93" bestFit="1" customWidth="1"/>
    <col min="15108" max="15108" width="11.5703125" style="93" bestFit="1" customWidth="1"/>
    <col min="15109" max="15109" width="6.85546875" style="93" bestFit="1" customWidth="1"/>
    <col min="15110" max="15111" width="5" style="93" bestFit="1" customWidth="1"/>
    <col min="15112" max="15112" width="8.7109375" style="93" customWidth="1"/>
    <col min="15113" max="15117" width="2" style="93" bestFit="1" customWidth="1"/>
    <col min="15118" max="15118" width="4.7109375" style="93" bestFit="1" customWidth="1"/>
    <col min="15119" max="15119" width="8" style="93" bestFit="1" customWidth="1"/>
    <col min="15120" max="15120" width="6.7109375" style="93" bestFit="1" customWidth="1"/>
    <col min="15121" max="15121" width="2.5703125" style="93" customWidth="1"/>
    <col min="15122" max="15122" width="1.42578125" style="93" customWidth="1"/>
    <col min="15123" max="15123" width="8.85546875" style="93" customWidth="1"/>
    <col min="15124" max="15124" width="12.5703125" style="93" customWidth="1"/>
    <col min="15125" max="15125" width="4.85546875" style="93" customWidth="1"/>
    <col min="15126" max="15126" width="5.42578125" style="93" bestFit="1" customWidth="1"/>
    <col min="15127" max="15127" width="12.85546875" style="93" customWidth="1"/>
    <col min="15128" max="15128" width="4" style="93" bestFit="1" customWidth="1"/>
    <col min="15129" max="15130" width="4.7109375" style="93" bestFit="1" customWidth="1"/>
    <col min="15131" max="15131" width="1.42578125" style="93" customWidth="1"/>
    <col min="15132" max="15361" width="9.140625" style="93"/>
    <col min="15362" max="15362" width="2.5703125" style="93" customWidth="1"/>
    <col min="15363" max="15363" width="15" style="93" bestFit="1" customWidth="1"/>
    <col min="15364" max="15364" width="11.5703125" style="93" bestFit="1" customWidth="1"/>
    <col min="15365" max="15365" width="6.85546875" style="93" bestFit="1" customWidth="1"/>
    <col min="15366" max="15367" width="5" style="93" bestFit="1" customWidth="1"/>
    <col min="15368" max="15368" width="8.7109375" style="93" customWidth="1"/>
    <col min="15369" max="15373" width="2" style="93" bestFit="1" customWidth="1"/>
    <col min="15374" max="15374" width="4.7109375" style="93" bestFit="1" customWidth="1"/>
    <col min="15375" max="15375" width="8" style="93" bestFit="1" customWidth="1"/>
    <col min="15376" max="15376" width="6.7109375" style="93" bestFit="1" customWidth="1"/>
    <col min="15377" max="15377" width="2.5703125" style="93" customWidth="1"/>
    <col min="15378" max="15378" width="1.42578125" style="93" customWidth="1"/>
    <col min="15379" max="15379" width="8.85546875" style="93" customWidth="1"/>
    <col min="15380" max="15380" width="12.5703125" style="93" customWidth="1"/>
    <col min="15381" max="15381" width="4.85546875" style="93" customWidth="1"/>
    <col min="15382" max="15382" width="5.42578125" style="93" bestFit="1" customWidth="1"/>
    <col min="15383" max="15383" width="12.85546875" style="93" customWidth="1"/>
    <col min="15384" max="15384" width="4" style="93" bestFit="1" customWidth="1"/>
    <col min="15385" max="15386" width="4.7109375" style="93" bestFit="1" customWidth="1"/>
    <col min="15387" max="15387" width="1.42578125" style="93" customWidth="1"/>
    <col min="15388" max="15617" width="9.140625" style="93"/>
    <col min="15618" max="15618" width="2.5703125" style="93" customWidth="1"/>
    <col min="15619" max="15619" width="15" style="93" bestFit="1" customWidth="1"/>
    <col min="15620" max="15620" width="11.5703125" style="93" bestFit="1" customWidth="1"/>
    <col min="15621" max="15621" width="6.85546875" style="93" bestFit="1" customWidth="1"/>
    <col min="15622" max="15623" width="5" style="93" bestFit="1" customWidth="1"/>
    <col min="15624" max="15624" width="8.7109375" style="93" customWidth="1"/>
    <col min="15625" max="15629" width="2" style="93" bestFit="1" customWidth="1"/>
    <col min="15630" max="15630" width="4.7109375" style="93" bestFit="1" customWidth="1"/>
    <col min="15631" max="15631" width="8" style="93" bestFit="1" customWidth="1"/>
    <col min="15632" max="15632" width="6.7109375" style="93" bestFit="1" customWidth="1"/>
    <col min="15633" max="15633" width="2.5703125" style="93" customWidth="1"/>
    <col min="15634" max="15634" width="1.42578125" style="93" customWidth="1"/>
    <col min="15635" max="15635" width="8.85546875" style="93" customWidth="1"/>
    <col min="15636" max="15636" width="12.5703125" style="93" customWidth="1"/>
    <col min="15637" max="15637" width="4.85546875" style="93" customWidth="1"/>
    <col min="15638" max="15638" width="5.42578125" style="93" bestFit="1" customWidth="1"/>
    <col min="15639" max="15639" width="12.85546875" style="93" customWidth="1"/>
    <col min="15640" max="15640" width="4" style="93" bestFit="1" customWidth="1"/>
    <col min="15641" max="15642" width="4.7109375" style="93" bestFit="1" customWidth="1"/>
    <col min="15643" max="15643" width="1.42578125" style="93" customWidth="1"/>
    <col min="15644" max="15873" width="9.140625" style="93"/>
    <col min="15874" max="15874" width="2.5703125" style="93" customWidth="1"/>
    <col min="15875" max="15875" width="15" style="93" bestFit="1" customWidth="1"/>
    <col min="15876" max="15876" width="11.5703125" style="93" bestFit="1" customWidth="1"/>
    <col min="15877" max="15877" width="6.85546875" style="93" bestFit="1" customWidth="1"/>
    <col min="15878" max="15879" width="5" style="93" bestFit="1" customWidth="1"/>
    <col min="15880" max="15880" width="8.7109375" style="93" customWidth="1"/>
    <col min="15881" max="15885" width="2" style="93" bestFit="1" customWidth="1"/>
    <col min="15886" max="15886" width="4.7109375" style="93" bestFit="1" customWidth="1"/>
    <col min="15887" max="15887" width="8" style="93" bestFit="1" customWidth="1"/>
    <col min="15888" max="15888" width="6.7109375" style="93" bestFit="1" customWidth="1"/>
    <col min="15889" max="15889" width="2.5703125" style="93" customWidth="1"/>
    <col min="15890" max="15890" width="1.42578125" style="93" customWidth="1"/>
    <col min="15891" max="15891" width="8.85546875" style="93" customWidth="1"/>
    <col min="15892" max="15892" width="12.5703125" style="93" customWidth="1"/>
    <col min="15893" max="15893" width="4.85546875" style="93" customWidth="1"/>
    <col min="15894" max="15894" width="5.42578125" style="93" bestFit="1" customWidth="1"/>
    <col min="15895" max="15895" width="12.85546875" style="93" customWidth="1"/>
    <col min="15896" max="15896" width="4" style="93" bestFit="1" customWidth="1"/>
    <col min="15897" max="15898" width="4.7109375" style="93" bestFit="1" customWidth="1"/>
    <col min="15899" max="15899" width="1.42578125" style="93" customWidth="1"/>
    <col min="15900" max="16129" width="9.140625" style="93"/>
    <col min="16130" max="16130" width="2.5703125" style="93" customWidth="1"/>
    <col min="16131" max="16131" width="15" style="93" bestFit="1" customWidth="1"/>
    <col min="16132" max="16132" width="11.5703125" style="93" bestFit="1" customWidth="1"/>
    <col min="16133" max="16133" width="6.85546875" style="93" bestFit="1" customWidth="1"/>
    <col min="16134" max="16135" width="5" style="93" bestFit="1" customWidth="1"/>
    <col min="16136" max="16136" width="8.7109375" style="93" customWidth="1"/>
    <col min="16137" max="16141" width="2" style="93" bestFit="1" customWidth="1"/>
    <col min="16142" max="16142" width="4.7109375" style="93" bestFit="1" customWidth="1"/>
    <col min="16143" max="16143" width="8" style="93" bestFit="1" customWidth="1"/>
    <col min="16144" max="16144" width="6.7109375" style="93" bestFit="1" customWidth="1"/>
    <col min="16145" max="16145" width="2.5703125" style="93" customWidth="1"/>
    <col min="16146" max="16146" width="1.42578125" style="93" customWidth="1"/>
    <col min="16147" max="16147" width="8.85546875" style="93" customWidth="1"/>
    <col min="16148" max="16148" width="12.5703125" style="93" customWidth="1"/>
    <col min="16149" max="16149" width="4.85546875" style="93" customWidth="1"/>
    <col min="16150" max="16150" width="5.42578125" style="93" bestFit="1" customWidth="1"/>
    <col min="16151" max="16151" width="12.85546875" style="93" customWidth="1"/>
    <col min="16152" max="16152" width="4" style="93" bestFit="1" customWidth="1"/>
    <col min="16153" max="16154" width="4.7109375" style="93" bestFit="1" customWidth="1"/>
    <col min="16155" max="16155" width="1.42578125" style="93" customWidth="1"/>
    <col min="16156" max="16384" width="9.140625" style="93"/>
  </cols>
  <sheetData>
    <row r="1" spans="2:26" ht="13.5" customHeight="1" thickBot="1"/>
    <row r="2" spans="2:26" ht="12.75" customHeight="1" thickTop="1" thickBot="1">
      <c r="B2" s="420" t="s">
        <v>132</v>
      </c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2"/>
      <c r="P2" s="96"/>
      <c r="Q2" s="152"/>
      <c r="R2" s="153"/>
      <c r="S2" s="154"/>
      <c r="T2" s="154"/>
      <c r="U2" s="154"/>
      <c r="V2" s="155"/>
      <c r="W2" s="148"/>
    </row>
    <row r="3" spans="2:26" ht="13.5" customHeight="1" thickTop="1" thickBot="1">
      <c r="B3" s="423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5"/>
      <c r="P3" s="96"/>
      <c r="Q3" s="156"/>
      <c r="R3" s="417" t="s">
        <v>131</v>
      </c>
      <c r="S3" s="418"/>
      <c r="T3" s="418"/>
      <c r="U3" s="419"/>
      <c r="V3" s="157"/>
      <c r="W3" s="149"/>
      <c r="X3" s="97"/>
      <c r="Y3" s="97"/>
      <c r="Z3" s="97"/>
    </row>
    <row r="4" spans="2:26" ht="13.5" customHeight="1" thickBot="1">
      <c r="B4" s="426" t="s">
        <v>171</v>
      </c>
      <c r="C4" s="427"/>
      <c r="D4" s="427"/>
      <c r="E4" s="427"/>
      <c r="F4" s="427"/>
      <c r="G4" s="427"/>
      <c r="H4" s="427"/>
      <c r="I4" s="427"/>
      <c r="J4" s="427"/>
      <c r="K4" s="427"/>
      <c r="L4" s="427"/>
      <c r="M4" s="427"/>
      <c r="N4" s="427"/>
      <c r="O4" s="428"/>
      <c r="P4" s="96"/>
      <c r="Q4" s="156"/>
      <c r="R4" s="158"/>
      <c r="S4" s="158"/>
      <c r="T4" s="158"/>
      <c r="U4" s="158"/>
      <c r="V4" s="157"/>
      <c r="W4" s="150"/>
      <c r="X4" s="98"/>
      <c r="Y4" s="98"/>
      <c r="Z4" s="97"/>
    </row>
    <row r="5" spans="2:26" ht="13.5" thickTop="1">
      <c r="B5" s="429"/>
      <c r="C5" s="429"/>
      <c r="D5" s="429"/>
      <c r="E5" s="429"/>
      <c r="F5" s="429"/>
      <c r="G5" s="429"/>
      <c r="H5" s="429"/>
      <c r="I5" s="429"/>
      <c r="J5" s="429"/>
      <c r="K5" s="429"/>
      <c r="L5" s="429"/>
      <c r="M5" s="429"/>
      <c r="N5" s="429"/>
      <c r="O5" s="429"/>
      <c r="P5" s="96"/>
      <c r="Q5" s="156"/>
      <c r="R5" s="378" t="s">
        <v>126</v>
      </c>
      <c r="S5" s="375" t="s">
        <v>129</v>
      </c>
      <c r="T5" s="365" t="s">
        <v>128</v>
      </c>
      <c r="U5" s="366"/>
      <c r="V5" s="157"/>
      <c r="W5" s="150"/>
      <c r="X5" s="98"/>
      <c r="Y5" s="98"/>
      <c r="Z5" s="97"/>
    </row>
    <row r="6" spans="2:26" ht="13.5" customHeight="1" thickBot="1">
      <c r="P6" s="98"/>
      <c r="Q6" s="156"/>
      <c r="R6" s="379"/>
      <c r="S6" s="376"/>
      <c r="T6" s="367"/>
      <c r="U6" s="368"/>
      <c r="V6" s="159"/>
      <c r="W6" s="150"/>
      <c r="X6" s="98"/>
      <c r="Y6" s="98"/>
      <c r="Z6" s="97"/>
    </row>
    <row r="7" spans="2:26" ht="13.5" customHeight="1" thickBot="1">
      <c r="B7" s="414" t="s">
        <v>114</v>
      </c>
      <c r="C7" s="402" t="s">
        <v>115</v>
      </c>
      <c r="D7" s="435" t="s">
        <v>116</v>
      </c>
      <c r="E7" s="404" t="s">
        <v>172</v>
      </c>
      <c r="F7" s="405"/>
      <c r="G7" s="408" t="s">
        <v>117</v>
      </c>
      <c r="H7" s="400" t="s">
        <v>118</v>
      </c>
      <c r="I7" s="410"/>
      <c r="J7" s="410"/>
      <c r="K7" s="410"/>
      <c r="L7" s="411"/>
      <c r="M7" s="381" t="s">
        <v>134</v>
      </c>
      <c r="N7" s="383" t="s">
        <v>119</v>
      </c>
      <c r="O7" s="381" t="s">
        <v>173</v>
      </c>
      <c r="P7" s="147">
        <v>0</v>
      </c>
      <c r="Q7" s="156"/>
      <c r="R7" s="379"/>
      <c r="S7" s="377"/>
      <c r="T7" s="295">
        <v>5</v>
      </c>
      <c r="U7" s="163">
        <v>7</v>
      </c>
      <c r="V7" s="159"/>
      <c r="W7" s="150"/>
      <c r="X7" s="98"/>
      <c r="Y7" s="98"/>
      <c r="Z7" s="97"/>
    </row>
    <row r="8" spans="2:26" ht="13.5" customHeight="1" thickTop="1" thickBot="1">
      <c r="B8" s="415"/>
      <c r="C8" s="434"/>
      <c r="D8" s="436"/>
      <c r="E8" s="437"/>
      <c r="F8" s="438"/>
      <c r="G8" s="439"/>
      <c r="H8" s="440"/>
      <c r="I8" s="441"/>
      <c r="J8" s="441"/>
      <c r="K8" s="441"/>
      <c r="L8" s="442"/>
      <c r="M8" s="385"/>
      <c r="N8" s="430"/>
      <c r="O8" s="382"/>
      <c r="P8" s="147">
        <v>1</v>
      </c>
      <c r="Q8" s="156"/>
      <c r="R8" s="379"/>
      <c r="S8" s="164" t="s">
        <v>113</v>
      </c>
      <c r="T8" s="165">
        <v>24</v>
      </c>
      <c r="U8" s="166">
        <v>32</v>
      </c>
      <c r="V8" s="159"/>
      <c r="W8" s="150"/>
      <c r="X8" s="98"/>
      <c r="Y8" s="98"/>
      <c r="Z8" s="97"/>
    </row>
    <row r="9" spans="2:26" ht="13.5" customHeight="1" thickTop="1" thickBot="1">
      <c r="B9" s="415"/>
      <c r="C9" s="99" t="s">
        <v>14</v>
      </c>
      <c r="D9" s="100">
        <f>VLOOKUP(C9,Рейтинг!$D$9:$AA$199,5,FALSE)</f>
        <v>92</v>
      </c>
      <c r="E9" s="431">
        <f>VLOOKUP(C9,Рейтинг!$D$9:$AA$199,9,FALSE)</f>
        <v>2147</v>
      </c>
      <c r="F9" s="431"/>
      <c r="G9" s="101">
        <f>(1/(10^((E10-E9)/T15)+1))</f>
        <v>0.96611339173966415</v>
      </c>
      <c r="H9" s="102">
        <v>6</v>
      </c>
      <c r="I9" s="103"/>
      <c r="J9" s="103"/>
      <c r="K9" s="103"/>
      <c r="L9" s="104"/>
      <c r="M9" s="105">
        <f>IF(H9&gt;H10,1,0)+IF(I9&gt;I10,1,0)+IF(J9&gt;J10,1,0)+IF(K9&gt;K10,1,0)+IF(L9&gt;L10,1,0)+IF(C10="",1,0)</f>
        <v>0</v>
      </c>
      <c r="N9" s="106">
        <f>ROUND(IF(M9=M10,0,VLOOKUP(CONCATENATE(MAX(M9:M10),"-",MIN(M9:M10)),S8:U13,IF(OR(MAX(H9:H10)&gt;7,AND(MAX(H9:H10)=7,I9+I10&gt;0)),3,2))*(1-(1/(10^(IF(M9&gt;M10,E10-E9,E9-E10)/T15)+1))))*IF(M9&gt;M10,1,-1)*IF(D9&lt;T17,2,1)*IF(D10&lt;T17,1/2,1),0)</f>
        <v>-15</v>
      </c>
      <c r="O9" s="107">
        <f>IF(C9="","",E9+N9)</f>
        <v>2132</v>
      </c>
      <c r="P9" s="290">
        <v>2</v>
      </c>
      <c r="Q9" s="156"/>
      <c r="R9" s="379"/>
      <c r="S9" s="167" t="s">
        <v>120</v>
      </c>
      <c r="T9" s="168">
        <v>48</v>
      </c>
      <c r="U9" s="169">
        <v>64</v>
      </c>
      <c r="V9" s="159"/>
      <c r="W9" s="151"/>
      <c r="X9" s="93"/>
      <c r="Y9" s="93"/>
    </row>
    <row r="10" spans="2:26" ht="13.5" customHeight="1" thickTop="1" thickBot="1">
      <c r="B10" s="416"/>
      <c r="C10" s="108" t="s">
        <v>29</v>
      </c>
      <c r="D10" s="109">
        <f>VLOOKUP(C10,Рейтинг!$D$9:$AA$199,5,FALSE)</f>
        <v>3</v>
      </c>
      <c r="E10" s="432">
        <f>VLOOKUP(C10,Рейтинг!$D$9:$AA$199,9,FALSE)</f>
        <v>1565</v>
      </c>
      <c r="F10" s="433"/>
      <c r="G10" s="110">
        <f>(1/(10^((E9-E10)/T15)+1))</f>
        <v>3.3886608260335856E-2</v>
      </c>
      <c r="H10" s="111">
        <v>8</v>
      </c>
      <c r="I10" s="112"/>
      <c r="J10" s="112"/>
      <c r="K10" s="112"/>
      <c r="L10" s="113"/>
      <c r="M10" s="114">
        <f>IF(H10&gt;H9,1,0)+IF(I10&gt;I9,1,0)+IF(J10&gt;J9,1,0)+IF(K10&gt;K9,1,0)+IF(L10&gt;L9,1,0)+IF(C9="",1,0)</f>
        <v>1</v>
      </c>
      <c r="N10" s="115">
        <f>ROUND(IF(M9=M10,0,VLOOKUP(CONCATENATE(MAX(M9:M10),"-",MIN(M9:M10)),S8:U13,IF(OR(MAX(H9:H10)&gt;7,AND(MAX(H9:H10)=7,I9+I10&gt;0)),3,2))*(1-(1/(10^(IF(M9&gt;M10,E10-E9,E9-E10)/T15)+1))))*IF(M9&lt;M10,1,-1)*IF(D10&lt;T17,2,1)*IF(D9&lt;T17,1/2,1),0)</f>
        <v>62</v>
      </c>
      <c r="O10" s="116">
        <f>IF(C10="","",E10+N10)</f>
        <v>1627</v>
      </c>
      <c r="P10" s="290">
        <v>3</v>
      </c>
      <c r="Q10" s="156"/>
      <c r="R10" s="379"/>
      <c r="S10" s="164" t="s">
        <v>121</v>
      </c>
      <c r="T10" s="170">
        <v>30</v>
      </c>
      <c r="U10" s="166">
        <v>40</v>
      </c>
      <c r="V10" s="159"/>
      <c r="W10" s="151"/>
      <c r="X10" s="93"/>
      <c r="Y10" s="93"/>
    </row>
    <row r="11" spans="2:26" ht="13.5" customHeight="1" thickTop="1" thickBot="1">
      <c r="B11" s="118"/>
      <c r="C11" s="119"/>
      <c r="D11" s="120"/>
      <c r="E11" s="120"/>
      <c r="F11" s="120"/>
      <c r="G11" s="121"/>
      <c r="H11" s="122"/>
      <c r="I11" s="122"/>
      <c r="J11" s="122"/>
      <c r="K11" s="122"/>
      <c r="L11" s="123"/>
      <c r="M11" s="124"/>
      <c r="N11" s="125"/>
      <c r="O11" s="117"/>
      <c r="P11" s="291">
        <v>4</v>
      </c>
      <c r="Q11" s="156"/>
      <c r="R11" s="379"/>
      <c r="S11" s="171" t="s">
        <v>122</v>
      </c>
      <c r="T11" s="165">
        <v>72</v>
      </c>
      <c r="U11" s="172">
        <v>96</v>
      </c>
      <c r="V11" s="159"/>
      <c r="W11" s="151"/>
      <c r="X11" s="93"/>
      <c r="Y11" s="93"/>
    </row>
    <row r="12" spans="2:26" ht="12.75" customHeight="1" thickTop="1" thickBot="1">
      <c r="B12" s="118"/>
      <c r="C12" s="118"/>
      <c r="D12" s="118"/>
      <c r="E12" s="118"/>
      <c r="F12" s="118"/>
      <c r="G12" s="118"/>
      <c r="H12" s="123"/>
      <c r="I12" s="123"/>
      <c r="J12" s="123"/>
      <c r="K12" s="123"/>
      <c r="L12" s="123"/>
      <c r="M12" s="126"/>
      <c r="N12" s="127"/>
      <c r="O12" s="127"/>
      <c r="P12" s="292">
        <v>5</v>
      </c>
      <c r="Q12" s="156"/>
      <c r="R12" s="379"/>
      <c r="S12" s="173" t="s">
        <v>123</v>
      </c>
      <c r="T12" s="174">
        <v>54</v>
      </c>
      <c r="U12" s="175">
        <v>72</v>
      </c>
      <c r="V12" s="159"/>
      <c r="W12" s="151"/>
      <c r="X12" s="128"/>
      <c r="Y12" s="93"/>
    </row>
    <row r="13" spans="2:26" ht="13.5" customHeight="1" thickTop="1" thickBot="1">
      <c r="B13" s="414" t="s">
        <v>125</v>
      </c>
      <c r="C13" s="400" t="s">
        <v>115</v>
      </c>
      <c r="D13" s="402" t="s">
        <v>116</v>
      </c>
      <c r="E13" s="404" t="s">
        <v>172</v>
      </c>
      <c r="F13" s="405"/>
      <c r="G13" s="408" t="s">
        <v>117</v>
      </c>
      <c r="H13" s="400" t="s">
        <v>118</v>
      </c>
      <c r="I13" s="410"/>
      <c r="J13" s="410"/>
      <c r="K13" s="410"/>
      <c r="L13" s="411"/>
      <c r="M13" s="381" t="s">
        <v>134</v>
      </c>
      <c r="N13" s="383" t="s">
        <v>119</v>
      </c>
      <c r="O13" s="381" t="s">
        <v>173</v>
      </c>
      <c r="P13" s="293">
        <v>6</v>
      </c>
      <c r="Q13" s="156"/>
      <c r="R13" s="380"/>
      <c r="S13" s="167" t="s">
        <v>124</v>
      </c>
      <c r="T13" s="168">
        <v>36</v>
      </c>
      <c r="U13" s="169">
        <v>48</v>
      </c>
      <c r="V13" s="179"/>
      <c r="W13" s="149"/>
      <c r="X13" s="128"/>
      <c r="Y13" s="93"/>
    </row>
    <row r="14" spans="2:26" ht="13.5" customHeight="1" thickTop="1" thickBot="1">
      <c r="B14" s="415"/>
      <c r="C14" s="401"/>
      <c r="D14" s="403"/>
      <c r="E14" s="406"/>
      <c r="F14" s="407"/>
      <c r="G14" s="409"/>
      <c r="H14" s="401"/>
      <c r="I14" s="412"/>
      <c r="J14" s="412"/>
      <c r="K14" s="412"/>
      <c r="L14" s="413"/>
      <c r="M14" s="382"/>
      <c r="N14" s="384"/>
      <c r="O14" s="385"/>
      <c r="P14" s="294">
        <v>7</v>
      </c>
      <c r="Q14" s="156"/>
      <c r="R14" s="158"/>
      <c r="S14" s="158"/>
      <c r="T14" s="158"/>
      <c r="U14" s="158"/>
      <c r="V14" s="159"/>
      <c r="W14" s="151"/>
      <c r="X14" s="93"/>
      <c r="Y14" s="93"/>
    </row>
    <row r="15" spans="2:26" ht="14.25" customHeight="1" thickTop="1" thickBot="1">
      <c r="B15" s="415"/>
      <c r="C15" s="99" t="s">
        <v>38</v>
      </c>
      <c r="D15" s="129">
        <f>VLOOKUP(C15,Рейтинг!$D$9:$AA$199,5,FALSE)</f>
        <v>64</v>
      </c>
      <c r="E15" s="130">
        <f>VLOOKUP(C15,Рейтинг!$D$9:$AA$199,9,FALSE)</f>
        <v>1522</v>
      </c>
      <c r="F15" s="395">
        <f>ROUND((MAX(E15:E16)*2+MIN(E15:E16))/3,0)</f>
        <v>1529</v>
      </c>
      <c r="G15" s="397">
        <f>(1/(10^((F17-F15)/T15)+1))</f>
        <v>0.31494039100664967</v>
      </c>
      <c r="H15" s="393">
        <v>2</v>
      </c>
      <c r="I15" s="369">
        <v>1</v>
      </c>
      <c r="J15" s="369"/>
      <c r="K15" s="369"/>
      <c r="L15" s="371"/>
      <c r="M15" s="373">
        <f>IF(H15&gt;H17,1,0)+IF(I15&gt;I17,1,0)+IF(J15&gt;J17,1,0)+IF(K15&gt;K17,1,0)+IF(L15&gt;L17,1,0)+IF(C17="",1,0)</f>
        <v>0</v>
      </c>
      <c r="N15" s="106">
        <f>ROUND(VLOOKUP(CONCATENATE(MAX(M15:M18),"-",MIN(M15:M18)),S8:U13,IF(OR(MAX(H15:H18)&gt;7,AND(MAX(H15:H18)=7,I15+I17&gt;0)),3,2))*(1-(1/(10^(IF(M15&gt;M17,F17-F15,F15-F17)/T15)+1)))*IF(M15&gt;M17,1,-1)*IF(D15&lt;T17,2,1)*IF(OR(D17&lt;T17,D18&lt;T17,AND(D16&lt;T17,D15&gt;=T17)),1/2,1),0)</f>
        <v>-8</v>
      </c>
      <c r="O15" s="107">
        <f>IF(C15="","",E15+N15)</f>
        <v>1514</v>
      </c>
      <c r="P15" s="294">
        <v>8</v>
      </c>
      <c r="Q15" s="156"/>
      <c r="R15" s="176" t="s">
        <v>127</v>
      </c>
      <c r="S15" s="169"/>
      <c r="T15" s="363">
        <v>400</v>
      </c>
      <c r="U15" s="364"/>
      <c r="V15" s="159"/>
      <c r="W15" s="151"/>
      <c r="X15" s="128"/>
      <c r="Y15" s="93"/>
    </row>
    <row r="16" spans="2:26" ht="14.25" customHeight="1" thickTop="1" thickBot="1">
      <c r="B16" s="415"/>
      <c r="C16" s="131" t="s">
        <v>34</v>
      </c>
      <c r="D16" s="132">
        <f>VLOOKUP(C16,Рейтинг!$D$9:$AA$199,5,FALSE)</f>
        <v>30</v>
      </c>
      <c r="E16" s="133">
        <f>VLOOKUP(C16,Рейтинг!$D$9:$AA$199,9,FALSE)</f>
        <v>1533</v>
      </c>
      <c r="F16" s="396"/>
      <c r="G16" s="398"/>
      <c r="H16" s="399"/>
      <c r="I16" s="386"/>
      <c r="J16" s="386"/>
      <c r="K16" s="386"/>
      <c r="L16" s="387"/>
      <c r="M16" s="388"/>
      <c r="N16" s="115">
        <f>ROUND(VLOOKUP(CONCATENATE(MAX(M15:M18),"-",MIN(M15:M18)),S8:U13,IF(OR(MAX(H15:H18)&gt;7,AND(MAX(H15:H18)=7,I15+I17&gt;0)),3,2))*(1-(1/(10^(IF(M15&gt;M17,F17-F15,F15-F17)/T15)+1)))*IF(M15&gt;M17,1,-1)*IF(D16&lt;T17,2,1)*IF(OR(D17&lt;T17,D18&lt;T17,AND(D15&lt;T17,D16&gt;=T17)),1/2,1),0)</f>
        <v>-8</v>
      </c>
      <c r="O16" s="134">
        <f>IF(C16="","",E16+N16)</f>
        <v>1525</v>
      </c>
      <c r="P16" s="292">
        <v>9</v>
      </c>
      <c r="Q16" s="156"/>
      <c r="R16" s="158"/>
      <c r="S16" s="158"/>
      <c r="T16" s="158"/>
      <c r="U16" s="158"/>
      <c r="V16" s="159"/>
      <c r="W16" s="151"/>
      <c r="X16" s="93"/>
      <c r="Y16" s="93"/>
    </row>
    <row r="17" spans="2:25" ht="13.5" customHeight="1" thickTop="1" thickBot="1">
      <c r="B17" s="415"/>
      <c r="C17" s="99" t="s">
        <v>19</v>
      </c>
      <c r="D17" s="100">
        <f>VLOOKUP(C17,Рейтинг!$D$9:$AA$199,5,FALSE)</f>
        <v>56</v>
      </c>
      <c r="E17" s="135">
        <f>VLOOKUP(C17,Рейтинг!$D$9:$AA$199,9,FALSE)</f>
        <v>1713</v>
      </c>
      <c r="F17" s="389">
        <f>ROUND((MAX(E17:E18)*2+MIN(E17:E18))/3,0)</f>
        <v>1664</v>
      </c>
      <c r="G17" s="391">
        <f>(1/(10^((F15-F17)/T15)+1))</f>
        <v>0.68505960899335028</v>
      </c>
      <c r="H17" s="393">
        <v>5</v>
      </c>
      <c r="I17" s="369">
        <v>5</v>
      </c>
      <c r="J17" s="369"/>
      <c r="K17" s="369"/>
      <c r="L17" s="371"/>
      <c r="M17" s="373">
        <f>IF(H17&gt;H15,1,0)+IF(I17&gt;I15,1,0)+IF(J17&gt;J15,1,0)+IF(K17&gt;K15,1,0)+IF(L17&gt;L15,1,0)+IF(C15="",1,0)</f>
        <v>2</v>
      </c>
      <c r="N17" s="106">
        <f>ROUND(VLOOKUP(CONCATENATE(MAX(M15:M18),"-",MIN(M15:M18)),S8:U13,IF(OR(MAX(H15:H18)&gt;7,AND(MAX(H15:H18)=7,I15+I17&gt;0)),3,2))*(1-(1/(10^(IF(M15&gt;M17,F17-F15,F15-F17)/T15)+1)))*IF(M15&lt;M17,1,-1)*IF(D17&lt;T17,2,1)*IF(OR(D15&lt;T17,D16&lt;T17,AND(D18&lt;T17,D17&gt;=T17)),1/2,1),0)</f>
        <v>8</v>
      </c>
      <c r="O17" s="107">
        <f>IF(C17="","",E17+N17)</f>
        <v>1721</v>
      </c>
      <c r="P17" s="292">
        <v>10</v>
      </c>
      <c r="Q17" s="156"/>
      <c r="R17" s="177" t="s">
        <v>130</v>
      </c>
      <c r="S17" s="178"/>
      <c r="T17" s="363">
        <v>10</v>
      </c>
      <c r="U17" s="364"/>
      <c r="V17" s="159"/>
      <c r="W17" s="151"/>
      <c r="X17" s="93"/>
      <c r="Y17" s="93"/>
    </row>
    <row r="18" spans="2:25" ht="13.5" customHeight="1" thickTop="1" thickBot="1">
      <c r="B18" s="416"/>
      <c r="C18" s="108" t="s">
        <v>28</v>
      </c>
      <c r="D18" s="109">
        <f>VLOOKUP(C18,Рейтинг!$D$9:$AA$199,5,FALSE)</f>
        <v>3</v>
      </c>
      <c r="E18" s="136">
        <f>VLOOKUP(C18,Рейтинг!$D$9:$AA$199,9,FALSE)</f>
        <v>1565</v>
      </c>
      <c r="F18" s="390"/>
      <c r="G18" s="392"/>
      <c r="H18" s="394"/>
      <c r="I18" s="370"/>
      <c r="J18" s="370"/>
      <c r="K18" s="370"/>
      <c r="L18" s="372"/>
      <c r="M18" s="374"/>
      <c r="N18" s="115">
        <f>ROUND(VLOOKUP(CONCATENATE(MAX(M15:M18),"-",MIN(M15:M18)),S8:U13,IF(OR(MAX(H15:H18)&gt;7,AND(MAX(H15:H18)=7,I15+I17&gt;0)),3,2))*(1-(1/(10^(IF(M15&gt;M17,F17-F15,F15-F17)/T15)+1)))*IF(M15&lt;M17,1,-1)*IF(D18&lt;T17,2,1)*IF(OR(D15&lt;T17,D16&lt;T17,AND(D17&lt;T17,D18&gt;=T17)),1/2,1),0)</f>
        <v>30</v>
      </c>
      <c r="O18" s="116">
        <f>IF(C18="","",E18+N18)</f>
        <v>1595</v>
      </c>
      <c r="P18" s="292"/>
      <c r="Q18" s="161"/>
      <c r="R18" s="162"/>
      <c r="S18" s="162"/>
      <c r="T18" s="162"/>
      <c r="U18" s="162"/>
      <c r="V18" s="160"/>
      <c r="W18" s="151"/>
      <c r="X18" s="93"/>
      <c r="Y18" s="93"/>
    </row>
    <row r="19" spans="2:25" ht="12.75" customHeight="1">
      <c r="G19" s="93"/>
      <c r="P19" s="292"/>
      <c r="Q19" s="151"/>
      <c r="R19" s="148"/>
      <c r="S19" s="148"/>
      <c r="T19" s="148"/>
      <c r="U19" s="148"/>
      <c r="V19" s="148"/>
      <c r="W19" s="151"/>
      <c r="X19" s="93"/>
      <c r="Y19" s="93"/>
    </row>
  </sheetData>
  <sheetProtection password="96CF" sheet="1" objects="1" scenarios="1" formatCells="0"/>
  <sortState ref="S11:U16">
    <sortCondition ref="S11"/>
  </sortState>
  <mergeCells count="45">
    <mergeCell ref="B7:B10"/>
    <mergeCell ref="B13:B18"/>
    <mergeCell ref="R3:U3"/>
    <mergeCell ref="B2:O3"/>
    <mergeCell ref="B4:O4"/>
    <mergeCell ref="B5:O5"/>
    <mergeCell ref="N7:N8"/>
    <mergeCell ref="O7:O8"/>
    <mergeCell ref="E9:F9"/>
    <mergeCell ref="E10:F10"/>
    <mergeCell ref="C7:C8"/>
    <mergeCell ref="D7:D8"/>
    <mergeCell ref="E7:F8"/>
    <mergeCell ref="G7:G8"/>
    <mergeCell ref="H7:L8"/>
    <mergeCell ref="M7:M8"/>
    <mergeCell ref="C13:C14"/>
    <mergeCell ref="D13:D14"/>
    <mergeCell ref="E13:F14"/>
    <mergeCell ref="G13:G14"/>
    <mergeCell ref="H13:L14"/>
    <mergeCell ref="F15:F16"/>
    <mergeCell ref="G15:G16"/>
    <mergeCell ref="H15:H16"/>
    <mergeCell ref="I15:I16"/>
    <mergeCell ref="J15:J16"/>
    <mergeCell ref="F17:F18"/>
    <mergeCell ref="G17:G18"/>
    <mergeCell ref="H17:H18"/>
    <mergeCell ref="I17:I18"/>
    <mergeCell ref="J17:J18"/>
    <mergeCell ref="T15:U15"/>
    <mergeCell ref="T17:U17"/>
    <mergeCell ref="T5:U6"/>
    <mergeCell ref="K17:K18"/>
    <mergeCell ref="L17:L18"/>
    <mergeCell ref="M17:M18"/>
    <mergeCell ref="S5:S7"/>
    <mergeCell ref="R5:R13"/>
    <mergeCell ref="M13:M14"/>
    <mergeCell ref="N13:N14"/>
    <mergeCell ref="O13:O14"/>
    <mergeCell ref="K15:K16"/>
    <mergeCell ref="L15:L16"/>
    <mergeCell ref="M15:M16"/>
  </mergeCells>
  <dataValidations count="2">
    <dataValidation type="list" allowBlank="1" showInputMessage="1" showErrorMessage="1" sqref="C9:C10 C15:C18">
      <formula1>Рейтинг!$D$9:$D$109</formula1>
    </dataValidation>
    <dataValidation type="list" allowBlank="1" showInputMessage="1" showErrorMessage="1" sqref="H9:L10 H15:L18">
      <formula1>$P$7:$P$17</formula1>
    </dataValidation>
  </dataValidation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Рейтинг</vt:lpstr>
      <vt:lpstr>Результаты турниров</vt:lpstr>
      <vt:lpstr>Пояснения по системе</vt:lpstr>
      <vt:lpstr>Песочница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Admin</cp:lastModifiedBy>
  <cp:lastPrinted>2006-08-07T12:34:29Z</cp:lastPrinted>
  <dcterms:created xsi:type="dcterms:W3CDTF">2002-04-02T21:44:32Z</dcterms:created>
  <dcterms:modified xsi:type="dcterms:W3CDTF">2009-01-10T04:36:15Z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TC060888161049</vt:lpwstr>
  </property>
</Properties>
</file>